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15" windowWidth="27495" windowHeight="15780"/>
  </bookViews>
  <sheets>
    <sheet name="Rekapitulace stavby" sheetId="1" r:id="rId1"/>
    <sheet name="SO00 - VRN" sheetId="2" r:id="rId2"/>
    <sheet name="SO01 - STAVEBNÍ ČÁST" sheetId="3" r:id="rId3"/>
    <sheet name="SO02 - HROMOSVOD" sheetId="4" r:id="rId4"/>
    <sheet name="Pokyny pro vyplnění" sheetId="5" r:id="rId5"/>
  </sheets>
  <definedNames>
    <definedName name="_xlnm._FilterDatabase" localSheetId="1" hidden="1">'SO00 - VRN'!$C$84:$K$120</definedName>
    <definedName name="_xlnm._FilterDatabase" localSheetId="2" hidden="1">'SO01 - STAVEBNÍ ČÁST'!$C$94:$K$779</definedName>
    <definedName name="_xlnm._FilterDatabase" localSheetId="3" hidden="1">'SO02 - HROMOSVOD'!$C$85:$K$170</definedName>
    <definedName name="_xlnm.Print_Titles" localSheetId="0">'Rekapitulace stavby'!$52:$52</definedName>
    <definedName name="_xlnm.Print_Titles" localSheetId="1">'SO00 - VRN'!$84:$84</definedName>
    <definedName name="_xlnm.Print_Titles" localSheetId="2">'SO01 - STAVEBNÍ ČÁST'!$94:$94</definedName>
    <definedName name="_xlnm.Print_Titles" localSheetId="3">'SO02 - HROMOSVOD'!$85:$85</definedName>
    <definedName name="_xlnm.Print_Area" localSheetId="4">'Pokyny pro vyplnění'!$B$2:$K$71,'Pokyny pro vyplnění'!$B$74:$K$118,'Pokyny pro vyplnění'!$B$121:$K$190,'Pokyny pro vyplnění'!$B$198:$K$218</definedName>
    <definedName name="_xlnm.Print_Area" localSheetId="0">'Rekapitulace stavby'!$D$4:$AO$36,'Rekapitulace stavby'!$C$42:$AQ$58</definedName>
    <definedName name="_xlnm.Print_Area" localSheetId="1">'SO00 - VRN'!$C$4:$J$39,'SO00 - VRN'!$C$45:$J$66,'SO00 - VRN'!$C$72:$K$120</definedName>
    <definedName name="_xlnm.Print_Area" localSheetId="2">'SO01 - STAVEBNÍ ČÁST'!$C$4:$J$39,'SO01 - STAVEBNÍ ČÁST'!$C$45:$J$76,'SO01 - STAVEBNÍ ČÁST'!$C$82:$K$779</definedName>
    <definedName name="_xlnm.Print_Area" localSheetId="3">'SO02 - HROMOSVOD'!$C$4:$J$39,'SO02 - HROMOSVOD'!$C$45:$J$67,'SO02 - HROMOSVOD'!$C$73:$K$170</definedName>
  </definedNames>
  <calcPr calcId="145621"/>
</workbook>
</file>

<file path=xl/calcChain.xml><?xml version="1.0" encoding="utf-8"?>
<calcChain xmlns="http://schemas.openxmlformats.org/spreadsheetml/2006/main">
  <c r="J37" i="4" l="1"/>
  <c r="J36" i="4"/>
  <c r="AY57" i="1" s="1"/>
  <c r="J35" i="4"/>
  <c r="AX57" i="1"/>
  <c r="BI168" i="4"/>
  <c r="BH168" i="4"/>
  <c r="BG168" i="4"/>
  <c r="BF168" i="4"/>
  <c r="T168" i="4"/>
  <c r="R168" i="4"/>
  <c r="P168" i="4"/>
  <c r="BI166" i="4"/>
  <c r="BH166" i="4"/>
  <c r="BG166" i="4"/>
  <c r="BF166" i="4"/>
  <c r="T166" i="4"/>
  <c r="R166" i="4"/>
  <c r="P166" i="4"/>
  <c r="BI164" i="4"/>
  <c r="BH164" i="4"/>
  <c r="BG164" i="4"/>
  <c r="BF164" i="4"/>
  <c r="T164" i="4"/>
  <c r="R164" i="4"/>
  <c r="P164" i="4"/>
  <c r="BI160" i="4"/>
  <c r="BH160" i="4"/>
  <c r="BG160" i="4"/>
  <c r="BF160" i="4"/>
  <c r="T160" i="4"/>
  <c r="R160" i="4"/>
  <c r="P160" i="4"/>
  <c r="BI157" i="4"/>
  <c r="BH157" i="4"/>
  <c r="BG157" i="4"/>
  <c r="BF157" i="4"/>
  <c r="T157" i="4"/>
  <c r="R157" i="4"/>
  <c r="P157" i="4"/>
  <c r="BI155" i="4"/>
  <c r="BH155" i="4"/>
  <c r="BG155" i="4"/>
  <c r="BF155" i="4"/>
  <c r="T155" i="4"/>
  <c r="R155" i="4"/>
  <c r="P155" i="4"/>
  <c r="BI153" i="4"/>
  <c r="BH153" i="4"/>
  <c r="BG153" i="4"/>
  <c r="BF153" i="4"/>
  <c r="T153" i="4"/>
  <c r="R153" i="4"/>
  <c r="P153" i="4"/>
  <c r="BI150" i="4"/>
  <c r="BH150" i="4"/>
  <c r="BG150" i="4"/>
  <c r="BF150" i="4"/>
  <c r="T150" i="4"/>
  <c r="R150" i="4"/>
  <c r="P150" i="4"/>
  <c r="BI147" i="4"/>
  <c r="BH147" i="4"/>
  <c r="BG147" i="4"/>
  <c r="BF147" i="4"/>
  <c r="T147" i="4"/>
  <c r="R147" i="4"/>
  <c r="P147"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3" i="4"/>
  <c r="BH123" i="4"/>
  <c r="BG123" i="4"/>
  <c r="BF123" i="4"/>
  <c r="T123" i="4"/>
  <c r="R123" i="4"/>
  <c r="P123"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1" i="4"/>
  <c r="BH111" i="4"/>
  <c r="BG111" i="4"/>
  <c r="BF111" i="4"/>
  <c r="T111" i="4"/>
  <c r="R111" i="4"/>
  <c r="P111" i="4"/>
  <c r="BI109" i="4"/>
  <c r="BH109" i="4"/>
  <c r="BG109" i="4"/>
  <c r="BF109" i="4"/>
  <c r="T109" i="4"/>
  <c r="R109" i="4"/>
  <c r="P109" i="4"/>
  <c r="BI105" i="4"/>
  <c r="BH105" i="4"/>
  <c r="BG105" i="4"/>
  <c r="BF105" i="4"/>
  <c r="T105" i="4"/>
  <c r="R105" i="4"/>
  <c r="P105" i="4"/>
  <c r="BI103" i="4"/>
  <c r="BH103" i="4"/>
  <c r="BG103" i="4"/>
  <c r="BF103" i="4"/>
  <c r="T103" i="4"/>
  <c r="R103" i="4"/>
  <c r="P103" i="4"/>
  <c r="BI98" i="4"/>
  <c r="BH98" i="4"/>
  <c r="BG98" i="4"/>
  <c r="BF98" i="4"/>
  <c r="T98" i="4"/>
  <c r="T97" i="4" s="1"/>
  <c r="R98" i="4"/>
  <c r="R97" i="4"/>
  <c r="P98" i="4"/>
  <c r="P97" i="4" s="1"/>
  <c r="BI95" i="4"/>
  <c r="BH95" i="4"/>
  <c r="BG95" i="4"/>
  <c r="BF95" i="4"/>
  <c r="T95" i="4"/>
  <c r="R95" i="4"/>
  <c r="P95" i="4"/>
  <c r="BI93" i="4"/>
  <c r="BH93" i="4"/>
  <c r="BG93" i="4"/>
  <c r="BF93" i="4"/>
  <c r="T93" i="4"/>
  <c r="R93" i="4"/>
  <c r="P93" i="4"/>
  <c r="BI91" i="4"/>
  <c r="BH91" i="4"/>
  <c r="BG91" i="4"/>
  <c r="BF91" i="4"/>
  <c r="T91" i="4"/>
  <c r="R91" i="4"/>
  <c r="P91" i="4"/>
  <c r="BI89" i="4"/>
  <c r="BH89" i="4"/>
  <c r="BG89" i="4"/>
  <c r="BF89" i="4"/>
  <c r="T89" i="4"/>
  <c r="R89" i="4"/>
  <c r="P89" i="4"/>
  <c r="J83" i="4"/>
  <c r="J82" i="4"/>
  <c r="F82" i="4"/>
  <c r="F80" i="4"/>
  <c r="E78" i="4"/>
  <c r="J55" i="4"/>
  <c r="J54" i="4"/>
  <c r="F54" i="4"/>
  <c r="F52" i="4"/>
  <c r="E50" i="4"/>
  <c r="J18" i="4"/>
  <c r="E18" i="4"/>
  <c r="F83" i="4" s="1"/>
  <c r="J17" i="4"/>
  <c r="J12" i="4"/>
  <c r="J80" i="4"/>
  <c r="E7" i="4"/>
  <c r="E48" i="4"/>
  <c r="J37" i="3"/>
  <c r="J36" i="3"/>
  <c r="AY56" i="1" s="1"/>
  <c r="J35" i="3"/>
  <c r="AX56" i="1" s="1"/>
  <c r="BI773" i="3"/>
  <c r="BH773" i="3"/>
  <c r="BG773" i="3"/>
  <c r="BF773" i="3"/>
  <c r="T773" i="3"/>
  <c r="R773" i="3"/>
  <c r="R762" i="3"/>
  <c r="R761" i="3" s="1"/>
  <c r="P773" i="3"/>
  <c r="BI767" i="3"/>
  <c r="BH767" i="3"/>
  <c r="BG767" i="3"/>
  <c r="BF767" i="3"/>
  <c r="T767" i="3"/>
  <c r="R767" i="3"/>
  <c r="P767" i="3"/>
  <c r="P762" i="3" s="1"/>
  <c r="P761" i="3" s="1"/>
  <c r="BI763" i="3"/>
  <c r="BH763" i="3"/>
  <c r="BG763" i="3"/>
  <c r="BF763" i="3"/>
  <c r="T763" i="3"/>
  <c r="T762" i="3" s="1"/>
  <c r="T761" i="3" s="1"/>
  <c r="R763" i="3"/>
  <c r="P763" i="3"/>
  <c r="BI749" i="3"/>
  <c r="BH749" i="3"/>
  <c r="BG749" i="3"/>
  <c r="BF749" i="3"/>
  <c r="T749" i="3"/>
  <c r="R749" i="3"/>
  <c r="P749" i="3"/>
  <c r="BI738" i="3"/>
  <c r="BH738" i="3"/>
  <c r="BG738" i="3"/>
  <c r="BF738" i="3"/>
  <c r="T738" i="3"/>
  <c r="R738" i="3"/>
  <c r="P738" i="3"/>
  <c r="BI732" i="3"/>
  <c r="BH732" i="3"/>
  <c r="BG732" i="3"/>
  <c r="BF732" i="3"/>
  <c r="T732" i="3"/>
  <c r="R732" i="3"/>
  <c r="P732" i="3"/>
  <c r="BI728" i="3"/>
  <c r="BH728" i="3"/>
  <c r="BG728" i="3"/>
  <c r="BF728" i="3"/>
  <c r="T728" i="3"/>
  <c r="R728" i="3"/>
  <c r="P728" i="3"/>
  <c r="BI724" i="3"/>
  <c r="BH724" i="3"/>
  <c r="BG724" i="3"/>
  <c r="BF724" i="3"/>
  <c r="T724" i="3"/>
  <c r="R724" i="3"/>
  <c r="P724" i="3"/>
  <c r="BI718" i="3"/>
  <c r="BH718" i="3"/>
  <c r="BG718" i="3"/>
  <c r="BF718" i="3"/>
  <c r="T718" i="3"/>
  <c r="R718" i="3"/>
  <c r="P718" i="3"/>
  <c r="BI712" i="3"/>
  <c r="BH712" i="3"/>
  <c r="BG712" i="3"/>
  <c r="BF712" i="3"/>
  <c r="T712" i="3"/>
  <c r="R712" i="3"/>
  <c r="P712" i="3"/>
  <c r="BI706" i="3"/>
  <c r="BH706" i="3"/>
  <c r="BG706" i="3"/>
  <c r="BF706" i="3"/>
  <c r="T706" i="3"/>
  <c r="R706" i="3"/>
  <c r="P706" i="3"/>
  <c r="BI700" i="3"/>
  <c r="BH700" i="3"/>
  <c r="BG700" i="3"/>
  <c r="BF700" i="3"/>
  <c r="T700" i="3"/>
  <c r="R700" i="3"/>
  <c r="P700" i="3"/>
  <c r="BI694" i="3"/>
  <c r="BH694" i="3"/>
  <c r="BG694" i="3"/>
  <c r="BF694" i="3"/>
  <c r="T694" i="3"/>
  <c r="R694" i="3"/>
  <c r="P694" i="3"/>
  <c r="BI688" i="3"/>
  <c r="BH688" i="3"/>
  <c r="BG688" i="3"/>
  <c r="BF688" i="3"/>
  <c r="T688" i="3"/>
  <c r="R688" i="3"/>
  <c r="P688" i="3"/>
  <c r="BI684" i="3"/>
  <c r="BH684" i="3"/>
  <c r="BG684" i="3"/>
  <c r="BF684" i="3"/>
  <c r="T684" i="3"/>
  <c r="R684" i="3"/>
  <c r="P684" i="3"/>
  <c r="BI681" i="3"/>
  <c r="BH681" i="3"/>
  <c r="BG681" i="3"/>
  <c r="BF681" i="3"/>
  <c r="T681" i="3"/>
  <c r="R681" i="3"/>
  <c r="P681" i="3"/>
  <c r="BI678" i="3"/>
  <c r="BH678" i="3"/>
  <c r="BG678" i="3"/>
  <c r="BF678" i="3"/>
  <c r="T678" i="3"/>
  <c r="R678" i="3"/>
  <c r="P678" i="3"/>
  <c r="BI675" i="3"/>
  <c r="BH675" i="3"/>
  <c r="BG675" i="3"/>
  <c r="BF675" i="3"/>
  <c r="T675" i="3"/>
  <c r="R675" i="3"/>
  <c r="P675" i="3"/>
  <c r="BI672" i="3"/>
  <c r="BH672" i="3"/>
  <c r="BG672" i="3"/>
  <c r="BF672" i="3"/>
  <c r="T672" i="3"/>
  <c r="R672" i="3"/>
  <c r="P672" i="3"/>
  <c r="BI667" i="3"/>
  <c r="BH667" i="3"/>
  <c r="BG667" i="3"/>
  <c r="BF667" i="3"/>
  <c r="T667" i="3"/>
  <c r="R667" i="3"/>
  <c r="P667" i="3"/>
  <c r="BI663" i="3"/>
  <c r="BH663" i="3"/>
  <c r="BG663" i="3"/>
  <c r="BF663" i="3"/>
  <c r="T663" i="3"/>
  <c r="R663" i="3"/>
  <c r="P663" i="3"/>
  <c r="BI657" i="3"/>
  <c r="BH657" i="3"/>
  <c r="BG657" i="3"/>
  <c r="BF657" i="3"/>
  <c r="T657" i="3"/>
  <c r="R657" i="3"/>
  <c r="P657" i="3"/>
  <c r="BI649" i="3"/>
  <c r="BH649" i="3"/>
  <c r="BG649" i="3"/>
  <c r="BF649" i="3"/>
  <c r="T649" i="3"/>
  <c r="R649" i="3"/>
  <c r="P649" i="3"/>
  <c r="BI645" i="3"/>
  <c r="BH645" i="3"/>
  <c r="BG645" i="3"/>
  <c r="BF645" i="3"/>
  <c r="T645" i="3"/>
  <c r="R645" i="3"/>
  <c r="P645" i="3"/>
  <c r="BI639" i="3"/>
  <c r="BH639" i="3"/>
  <c r="BG639" i="3"/>
  <c r="BF639" i="3"/>
  <c r="T639" i="3"/>
  <c r="R639" i="3"/>
  <c r="P639" i="3"/>
  <c r="BI633" i="3"/>
  <c r="BH633" i="3"/>
  <c r="BG633" i="3"/>
  <c r="BF633" i="3"/>
  <c r="T633" i="3"/>
  <c r="R633" i="3"/>
  <c r="P633" i="3"/>
  <c r="BI627" i="3"/>
  <c r="BH627" i="3"/>
  <c r="BG627" i="3"/>
  <c r="BF627" i="3"/>
  <c r="T627" i="3"/>
  <c r="R627" i="3"/>
  <c r="P627" i="3"/>
  <c r="BI621" i="3"/>
  <c r="BH621" i="3"/>
  <c r="BG621" i="3"/>
  <c r="BF621" i="3"/>
  <c r="T621" i="3"/>
  <c r="R621" i="3"/>
  <c r="P621" i="3"/>
  <c r="BI615" i="3"/>
  <c r="BH615" i="3"/>
  <c r="BG615" i="3"/>
  <c r="BF615" i="3"/>
  <c r="T615" i="3"/>
  <c r="R615" i="3"/>
  <c r="P615" i="3"/>
  <c r="BI610" i="3"/>
  <c r="BH610" i="3"/>
  <c r="BG610" i="3"/>
  <c r="BF610" i="3"/>
  <c r="T610" i="3"/>
  <c r="R610" i="3"/>
  <c r="P610" i="3"/>
  <c r="BI605" i="3"/>
  <c r="BH605" i="3"/>
  <c r="BG605" i="3"/>
  <c r="BF605" i="3"/>
  <c r="T605" i="3"/>
  <c r="R605" i="3"/>
  <c r="P605" i="3"/>
  <c r="BI600" i="3"/>
  <c r="BH600" i="3"/>
  <c r="BG600" i="3"/>
  <c r="BF600" i="3"/>
  <c r="T600" i="3"/>
  <c r="R600" i="3"/>
  <c r="P600" i="3"/>
  <c r="BI596" i="3"/>
  <c r="BH596" i="3"/>
  <c r="BG596" i="3"/>
  <c r="BF596" i="3"/>
  <c r="T596" i="3"/>
  <c r="R596" i="3"/>
  <c r="P596" i="3"/>
  <c r="BI592" i="3"/>
  <c r="BH592" i="3"/>
  <c r="BG592" i="3"/>
  <c r="BF592" i="3"/>
  <c r="T592" i="3"/>
  <c r="R592" i="3"/>
  <c r="P592" i="3"/>
  <c r="BI588" i="3"/>
  <c r="BH588" i="3"/>
  <c r="BG588" i="3"/>
  <c r="BF588" i="3"/>
  <c r="T588" i="3"/>
  <c r="R588" i="3"/>
  <c r="P588" i="3"/>
  <c r="BI585" i="3"/>
  <c r="BH585" i="3"/>
  <c r="BG585" i="3"/>
  <c r="BF585" i="3"/>
  <c r="T585" i="3"/>
  <c r="R585" i="3"/>
  <c r="P585" i="3"/>
  <c r="BI582" i="3"/>
  <c r="BH582" i="3"/>
  <c r="BG582" i="3"/>
  <c r="BF582" i="3"/>
  <c r="T582" i="3"/>
  <c r="R582" i="3"/>
  <c r="P582" i="3"/>
  <c r="BI579" i="3"/>
  <c r="BH579" i="3"/>
  <c r="BG579" i="3"/>
  <c r="BF579" i="3"/>
  <c r="T579" i="3"/>
  <c r="R579" i="3"/>
  <c r="P579" i="3"/>
  <c r="BI576" i="3"/>
  <c r="BH576" i="3"/>
  <c r="BG576" i="3"/>
  <c r="BF576" i="3"/>
  <c r="T576" i="3"/>
  <c r="R576" i="3"/>
  <c r="P576" i="3"/>
  <c r="BI573" i="3"/>
  <c r="BH573" i="3"/>
  <c r="BG573" i="3"/>
  <c r="BF573" i="3"/>
  <c r="T573" i="3"/>
  <c r="R573" i="3"/>
  <c r="P573" i="3"/>
  <c r="BI564" i="3"/>
  <c r="BH564" i="3"/>
  <c r="BG564" i="3"/>
  <c r="BF564" i="3"/>
  <c r="T564" i="3"/>
  <c r="R564" i="3"/>
  <c r="P564" i="3"/>
  <c r="BI559" i="3"/>
  <c r="BH559" i="3"/>
  <c r="BG559" i="3"/>
  <c r="BF559" i="3"/>
  <c r="T559" i="3"/>
  <c r="R559" i="3"/>
  <c r="P559" i="3"/>
  <c r="BI554" i="3"/>
  <c r="BH554" i="3"/>
  <c r="BG554" i="3"/>
  <c r="BF554" i="3"/>
  <c r="T554" i="3"/>
  <c r="R554" i="3"/>
  <c r="P554" i="3"/>
  <c r="BI549" i="3"/>
  <c r="BH549" i="3"/>
  <c r="BG549" i="3"/>
  <c r="BF549" i="3"/>
  <c r="T549" i="3"/>
  <c r="R549" i="3"/>
  <c r="P549" i="3"/>
  <c r="BI544" i="3"/>
  <c r="BH544" i="3"/>
  <c r="BG544" i="3"/>
  <c r="BF544" i="3"/>
  <c r="T544" i="3"/>
  <c r="R544" i="3"/>
  <c r="P544" i="3"/>
  <c r="BI539" i="3"/>
  <c r="BH539" i="3"/>
  <c r="BG539" i="3"/>
  <c r="BF539" i="3"/>
  <c r="T539" i="3"/>
  <c r="R539" i="3"/>
  <c r="P539" i="3"/>
  <c r="BI534" i="3"/>
  <c r="BH534" i="3"/>
  <c r="BG534" i="3"/>
  <c r="BF534" i="3"/>
  <c r="T534" i="3"/>
  <c r="R534" i="3"/>
  <c r="P534" i="3"/>
  <c r="BI525" i="3"/>
  <c r="BH525" i="3"/>
  <c r="BG525" i="3"/>
  <c r="BF525" i="3"/>
  <c r="T525" i="3"/>
  <c r="R525" i="3"/>
  <c r="P525" i="3"/>
  <c r="BI520" i="3"/>
  <c r="BH520" i="3"/>
  <c r="BG520" i="3"/>
  <c r="BF520" i="3"/>
  <c r="T520" i="3"/>
  <c r="R520" i="3"/>
  <c r="P520" i="3"/>
  <c r="BI514" i="3"/>
  <c r="BH514" i="3"/>
  <c r="BG514" i="3"/>
  <c r="BF514" i="3"/>
  <c r="T514" i="3"/>
  <c r="R514" i="3"/>
  <c r="P514" i="3"/>
  <c r="BI511" i="3"/>
  <c r="BH511" i="3"/>
  <c r="BG511" i="3"/>
  <c r="BF511" i="3"/>
  <c r="T511" i="3"/>
  <c r="R511" i="3"/>
  <c r="P511" i="3"/>
  <c r="BI506" i="3"/>
  <c r="BH506" i="3"/>
  <c r="BG506" i="3"/>
  <c r="BF506" i="3"/>
  <c r="T506" i="3"/>
  <c r="R506" i="3"/>
  <c r="P506" i="3"/>
  <c r="BI502" i="3"/>
  <c r="BH502" i="3"/>
  <c r="BG502" i="3"/>
  <c r="BF502" i="3"/>
  <c r="T502" i="3"/>
  <c r="R502" i="3"/>
  <c r="P502" i="3"/>
  <c r="BI497" i="3"/>
  <c r="BH497" i="3"/>
  <c r="BG497" i="3"/>
  <c r="BF497" i="3"/>
  <c r="T497" i="3"/>
  <c r="R497" i="3"/>
  <c r="P497" i="3"/>
  <c r="BI492" i="3"/>
  <c r="BH492" i="3"/>
  <c r="BG492" i="3"/>
  <c r="BF492" i="3"/>
  <c r="T492" i="3"/>
  <c r="R492" i="3"/>
  <c r="P492" i="3"/>
  <c r="BI487" i="3"/>
  <c r="BH487" i="3"/>
  <c r="BG487" i="3"/>
  <c r="BF487" i="3"/>
  <c r="T487" i="3"/>
  <c r="R487" i="3"/>
  <c r="P487" i="3"/>
  <c r="BI482" i="3"/>
  <c r="BH482" i="3"/>
  <c r="BG482" i="3"/>
  <c r="BF482" i="3"/>
  <c r="T482" i="3"/>
  <c r="R482" i="3"/>
  <c r="P482" i="3"/>
  <c r="BI477" i="3"/>
  <c r="BH477" i="3"/>
  <c r="BG477" i="3"/>
  <c r="BF477" i="3"/>
  <c r="T477" i="3"/>
  <c r="R477" i="3"/>
  <c r="P477" i="3"/>
  <c r="BI473" i="3"/>
  <c r="BH473" i="3"/>
  <c r="BG473" i="3"/>
  <c r="BF473" i="3"/>
  <c r="T473" i="3"/>
  <c r="R473" i="3"/>
  <c r="P473" i="3"/>
  <c r="BI470" i="3"/>
  <c r="BH470" i="3"/>
  <c r="BG470" i="3"/>
  <c r="BF470" i="3"/>
  <c r="T470" i="3"/>
  <c r="R470" i="3"/>
  <c r="P470" i="3"/>
  <c r="BI467" i="3"/>
  <c r="BH467" i="3"/>
  <c r="BG467" i="3"/>
  <c r="BF467" i="3"/>
  <c r="T467" i="3"/>
  <c r="R467" i="3"/>
  <c r="P467" i="3"/>
  <c r="BI438" i="3"/>
  <c r="BH438" i="3"/>
  <c r="BG438" i="3"/>
  <c r="BF438" i="3"/>
  <c r="T438" i="3"/>
  <c r="R438" i="3"/>
  <c r="P438" i="3"/>
  <c r="BI432" i="3"/>
  <c r="BH432" i="3"/>
  <c r="BG432" i="3"/>
  <c r="BF432" i="3"/>
  <c r="T432" i="3"/>
  <c r="R432" i="3"/>
  <c r="P432" i="3"/>
  <c r="BI426" i="3"/>
  <c r="BH426" i="3"/>
  <c r="BG426" i="3"/>
  <c r="BF426" i="3"/>
  <c r="T426" i="3"/>
  <c r="R426" i="3"/>
  <c r="P426" i="3"/>
  <c r="BI420" i="3"/>
  <c r="BH420" i="3"/>
  <c r="BG420" i="3"/>
  <c r="BF420" i="3"/>
  <c r="T420" i="3"/>
  <c r="R420" i="3"/>
  <c r="P420" i="3"/>
  <c r="BI414" i="3"/>
  <c r="BH414" i="3"/>
  <c r="BG414" i="3"/>
  <c r="BF414" i="3"/>
  <c r="T414" i="3"/>
  <c r="R414" i="3"/>
  <c r="P414" i="3"/>
  <c r="BI408" i="3"/>
  <c r="BH408" i="3"/>
  <c r="BG408" i="3"/>
  <c r="BF408" i="3"/>
  <c r="T408" i="3"/>
  <c r="R408" i="3"/>
  <c r="P408" i="3"/>
  <c r="BI398" i="3"/>
  <c r="BH398" i="3"/>
  <c r="BG398" i="3"/>
  <c r="BF398" i="3"/>
  <c r="T398" i="3"/>
  <c r="R398" i="3"/>
  <c r="P398" i="3"/>
  <c r="BI389" i="3"/>
  <c r="BH389" i="3"/>
  <c r="BG389" i="3"/>
  <c r="BF389" i="3"/>
  <c r="T389" i="3"/>
  <c r="R389" i="3"/>
  <c r="P389" i="3"/>
  <c r="BI380" i="3"/>
  <c r="BH380" i="3"/>
  <c r="BG380" i="3"/>
  <c r="BF380" i="3"/>
  <c r="T380" i="3"/>
  <c r="R380" i="3"/>
  <c r="P380" i="3"/>
  <c r="BI371" i="3"/>
  <c r="BH371" i="3"/>
  <c r="BG371" i="3"/>
  <c r="BF371" i="3"/>
  <c r="T371" i="3"/>
  <c r="R371" i="3"/>
  <c r="P371" i="3"/>
  <c r="BI361" i="3"/>
  <c r="BH361" i="3"/>
  <c r="BG361" i="3"/>
  <c r="BF361" i="3"/>
  <c r="T361" i="3"/>
  <c r="R361" i="3"/>
  <c r="P361" i="3"/>
  <c r="BI354" i="3"/>
  <c r="BH354" i="3"/>
  <c r="BG354" i="3"/>
  <c r="BF354" i="3"/>
  <c r="T354" i="3"/>
  <c r="R354" i="3"/>
  <c r="P354" i="3"/>
  <c r="BI347" i="3"/>
  <c r="BH347" i="3"/>
  <c r="BG347" i="3"/>
  <c r="BF347" i="3"/>
  <c r="T347" i="3"/>
  <c r="R347" i="3"/>
  <c r="P347" i="3"/>
  <c r="BI326" i="3"/>
  <c r="BH326" i="3"/>
  <c r="BG326" i="3"/>
  <c r="BF326" i="3"/>
  <c r="T326" i="3"/>
  <c r="R326" i="3"/>
  <c r="P326" i="3"/>
  <c r="BI320" i="3"/>
  <c r="BH320" i="3"/>
  <c r="BG320" i="3"/>
  <c r="BF320" i="3"/>
  <c r="T320" i="3"/>
  <c r="T319" i="3"/>
  <c r="R320" i="3"/>
  <c r="R319" i="3"/>
  <c r="P320" i="3"/>
  <c r="P319" i="3"/>
  <c r="BI315" i="3"/>
  <c r="BH315" i="3"/>
  <c r="BG315" i="3"/>
  <c r="BF315" i="3"/>
  <c r="T315" i="3"/>
  <c r="T314" i="3"/>
  <c r="R315" i="3"/>
  <c r="R314" i="3"/>
  <c r="P315" i="3"/>
  <c r="P314" i="3"/>
  <c r="BI310" i="3"/>
  <c r="BH310" i="3"/>
  <c r="BG310" i="3"/>
  <c r="BF310" i="3"/>
  <c r="T310" i="3"/>
  <c r="R310" i="3"/>
  <c r="P310" i="3"/>
  <c r="BI306" i="3"/>
  <c r="BH306" i="3"/>
  <c r="BG306" i="3"/>
  <c r="BF306" i="3"/>
  <c r="T306" i="3"/>
  <c r="R306" i="3"/>
  <c r="P306" i="3"/>
  <c r="BI302" i="3"/>
  <c r="BH302" i="3"/>
  <c r="BG302" i="3"/>
  <c r="BF302" i="3"/>
  <c r="T302" i="3"/>
  <c r="R302" i="3"/>
  <c r="P302" i="3"/>
  <c r="BI298" i="3"/>
  <c r="BH298" i="3"/>
  <c r="BG298" i="3"/>
  <c r="BF298" i="3"/>
  <c r="T298" i="3"/>
  <c r="R298" i="3"/>
  <c r="P298" i="3"/>
  <c r="BI294" i="3"/>
  <c r="BH294" i="3"/>
  <c r="BG294" i="3"/>
  <c r="BF294" i="3"/>
  <c r="T294" i="3"/>
  <c r="R294" i="3"/>
  <c r="P294" i="3"/>
  <c r="BI289" i="3"/>
  <c r="BH289" i="3"/>
  <c r="BG289" i="3"/>
  <c r="BF289" i="3"/>
  <c r="T289" i="3"/>
  <c r="R289" i="3"/>
  <c r="P289" i="3"/>
  <c r="BI276" i="3"/>
  <c r="BH276" i="3"/>
  <c r="BG276" i="3"/>
  <c r="BF276" i="3"/>
  <c r="T276" i="3"/>
  <c r="R276" i="3"/>
  <c r="P276" i="3"/>
  <c r="BI265" i="3"/>
  <c r="BH265" i="3"/>
  <c r="BG265" i="3"/>
  <c r="BF265" i="3"/>
  <c r="T265" i="3"/>
  <c r="R265" i="3"/>
  <c r="P265" i="3"/>
  <c r="BI254" i="3"/>
  <c r="BH254" i="3"/>
  <c r="BG254" i="3"/>
  <c r="BF254" i="3"/>
  <c r="T254" i="3"/>
  <c r="R254" i="3"/>
  <c r="P254" i="3"/>
  <c r="BI248" i="3"/>
  <c r="BH248" i="3"/>
  <c r="BG248" i="3"/>
  <c r="BF248" i="3"/>
  <c r="T248" i="3"/>
  <c r="R248" i="3"/>
  <c r="P248" i="3"/>
  <c r="BI244" i="3"/>
  <c r="BH244" i="3"/>
  <c r="BG244" i="3"/>
  <c r="BF244" i="3"/>
  <c r="T244" i="3"/>
  <c r="R244" i="3"/>
  <c r="P244" i="3"/>
  <c r="BI240" i="3"/>
  <c r="BH240" i="3"/>
  <c r="BG240" i="3"/>
  <c r="BF240" i="3"/>
  <c r="T240" i="3"/>
  <c r="R240" i="3"/>
  <c r="P240" i="3"/>
  <c r="BI235" i="3"/>
  <c r="BH235" i="3"/>
  <c r="BG235" i="3"/>
  <c r="BF235" i="3"/>
  <c r="T235" i="3"/>
  <c r="R235" i="3"/>
  <c r="P235" i="3"/>
  <c r="BI231" i="3"/>
  <c r="BH231" i="3"/>
  <c r="BG231" i="3"/>
  <c r="BF231" i="3"/>
  <c r="T231" i="3"/>
  <c r="R231" i="3"/>
  <c r="P231" i="3"/>
  <c r="BI225" i="3"/>
  <c r="BH225" i="3"/>
  <c r="BG225" i="3"/>
  <c r="BF225" i="3"/>
  <c r="T225" i="3"/>
  <c r="R225" i="3"/>
  <c r="P225" i="3"/>
  <c r="BI218" i="3"/>
  <c r="BH218" i="3"/>
  <c r="BG218" i="3"/>
  <c r="BF218" i="3"/>
  <c r="T218" i="3"/>
  <c r="R218" i="3"/>
  <c r="P218" i="3"/>
  <c r="BI212" i="3"/>
  <c r="BH212" i="3"/>
  <c r="BG212" i="3"/>
  <c r="BF212" i="3"/>
  <c r="T212" i="3"/>
  <c r="R212" i="3"/>
  <c r="P212" i="3"/>
  <c r="BI209" i="3"/>
  <c r="BH209" i="3"/>
  <c r="BG209" i="3"/>
  <c r="BF209" i="3"/>
  <c r="T209" i="3"/>
  <c r="R209" i="3"/>
  <c r="P209" i="3"/>
  <c r="BI205" i="3"/>
  <c r="BH205" i="3"/>
  <c r="BG205" i="3"/>
  <c r="BF205" i="3"/>
  <c r="T205" i="3"/>
  <c r="R205" i="3"/>
  <c r="P205" i="3"/>
  <c r="BI199" i="3"/>
  <c r="BH199" i="3"/>
  <c r="BG199" i="3"/>
  <c r="BF199" i="3"/>
  <c r="T199" i="3"/>
  <c r="T198" i="3" s="1"/>
  <c r="R199" i="3"/>
  <c r="R198" i="3"/>
  <c r="P199" i="3"/>
  <c r="P198" i="3" s="1"/>
  <c r="BI195" i="3"/>
  <c r="BH195" i="3"/>
  <c r="BG195" i="3"/>
  <c r="BF195" i="3"/>
  <c r="T195" i="3"/>
  <c r="R195" i="3"/>
  <c r="P195" i="3"/>
  <c r="BI191" i="3"/>
  <c r="BH191" i="3"/>
  <c r="BG191" i="3"/>
  <c r="BF191" i="3"/>
  <c r="T191" i="3"/>
  <c r="R191" i="3"/>
  <c r="P191" i="3"/>
  <c r="BI186" i="3"/>
  <c r="BH186" i="3"/>
  <c r="BG186" i="3"/>
  <c r="BF186" i="3"/>
  <c r="T186" i="3"/>
  <c r="R186" i="3"/>
  <c r="P186" i="3"/>
  <c r="BI180" i="3"/>
  <c r="BH180" i="3"/>
  <c r="BG180" i="3"/>
  <c r="BF180" i="3"/>
  <c r="T180" i="3"/>
  <c r="R180" i="3"/>
  <c r="P180" i="3"/>
  <c r="BI175" i="3"/>
  <c r="BH175" i="3"/>
  <c r="BG175" i="3"/>
  <c r="BF175" i="3"/>
  <c r="T175" i="3"/>
  <c r="R175" i="3"/>
  <c r="P175" i="3"/>
  <c r="BI169" i="3"/>
  <c r="BH169" i="3"/>
  <c r="BG169" i="3"/>
  <c r="BF169" i="3"/>
  <c r="T169" i="3"/>
  <c r="R169" i="3"/>
  <c r="P169" i="3"/>
  <c r="BI164" i="3"/>
  <c r="BH164" i="3"/>
  <c r="BG164" i="3"/>
  <c r="BF164" i="3"/>
  <c r="T164" i="3"/>
  <c r="R164" i="3"/>
  <c r="P164" i="3"/>
  <c r="BI159" i="3"/>
  <c r="BH159" i="3"/>
  <c r="BG159" i="3"/>
  <c r="BF159" i="3"/>
  <c r="T159" i="3"/>
  <c r="R159" i="3"/>
  <c r="P159" i="3"/>
  <c r="BI154" i="3"/>
  <c r="BH154" i="3"/>
  <c r="BG154" i="3"/>
  <c r="BF154" i="3"/>
  <c r="T154" i="3"/>
  <c r="R154" i="3"/>
  <c r="P154" i="3"/>
  <c r="BI150" i="3"/>
  <c r="BH150" i="3"/>
  <c r="BG150" i="3"/>
  <c r="BF150" i="3"/>
  <c r="T150" i="3"/>
  <c r="R150" i="3"/>
  <c r="P150" i="3"/>
  <c r="BI145" i="3"/>
  <c r="BH145" i="3"/>
  <c r="BG145" i="3"/>
  <c r="BF145" i="3"/>
  <c r="T145" i="3"/>
  <c r="R145" i="3"/>
  <c r="P145" i="3"/>
  <c r="BI139" i="3"/>
  <c r="BH139" i="3"/>
  <c r="BG139" i="3"/>
  <c r="BF139" i="3"/>
  <c r="T139" i="3"/>
  <c r="R139" i="3"/>
  <c r="P139" i="3"/>
  <c r="BI134" i="3"/>
  <c r="BH134" i="3"/>
  <c r="BG134" i="3"/>
  <c r="BF134" i="3"/>
  <c r="T134" i="3"/>
  <c r="R134" i="3"/>
  <c r="P134" i="3"/>
  <c r="BI129" i="3"/>
  <c r="BH129" i="3"/>
  <c r="BG129" i="3"/>
  <c r="BF129" i="3"/>
  <c r="T129" i="3"/>
  <c r="R129" i="3"/>
  <c r="P129" i="3"/>
  <c r="BI125" i="3"/>
  <c r="BH125" i="3"/>
  <c r="BG125" i="3"/>
  <c r="BF125" i="3"/>
  <c r="T125" i="3"/>
  <c r="R125" i="3"/>
  <c r="P125" i="3"/>
  <c r="BI121" i="3"/>
  <c r="BH121" i="3"/>
  <c r="BG121" i="3"/>
  <c r="BF121" i="3"/>
  <c r="T121" i="3"/>
  <c r="R121" i="3"/>
  <c r="P121" i="3"/>
  <c r="BI117" i="3"/>
  <c r="BH117" i="3"/>
  <c r="BG117" i="3"/>
  <c r="BF117" i="3"/>
  <c r="T117" i="3"/>
  <c r="R117" i="3"/>
  <c r="P117" i="3"/>
  <c r="BI113" i="3"/>
  <c r="BH113" i="3"/>
  <c r="BG113" i="3"/>
  <c r="BF113" i="3"/>
  <c r="T113" i="3"/>
  <c r="R113" i="3"/>
  <c r="P113" i="3"/>
  <c r="BI109" i="3"/>
  <c r="BH109" i="3"/>
  <c r="BG109" i="3"/>
  <c r="BF109" i="3"/>
  <c r="T109" i="3"/>
  <c r="R109" i="3"/>
  <c r="P109" i="3"/>
  <c r="BI104" i="3"/>
  <c r="BH104" i="3"/>
  <c r="BG104" i="3"/>
  <c r="BF104" i="3"/>
  <c r="T104" i="3"/>
  <c r="R104" i="3"/>
  <c r="P104" i="3"/>
  <c r="BI98" i="3"/>
  <c r="BH98" i="3"/>
  <c r="BG98" i="3"/>
  <c r="BF98" i="3"/>
  <c r="T98" i="3"/>
  <c r="R98" i="3"/>
  <c r="P98" i="3"/>
  <c r="J92" i="3"/>
  <c r="J91" i="3"/>
  <c r="F91" i="3"/>
  <c r="F89" i="3"/>
  <c r="E87" i="3"/>
  <c r="J55" i="3"/>
  <c r="J54" i="3"/>
  <c r="F54" i="3"/>
  <c r="F52" i="3"/>
  <c r="E50" i="3"/>
  <c r="J18" i="3"/>
  <c r="E18" i="3"/>
  <c r="F55" i="3" s="1"/>
  <c r="J17" i="3"/>
  <c r="J12" i="3"/>
  <c r="J52" i="3"/>
  <c r="E7" i="3"/>
  <c r="E85" i="3"/>
  <c r="J37" i="2"/>
  <c r="J36" i="2"/>
  <c r="AY55" i="1" s="1"/>
  <c r="J35" i="2"/>
  <c r="AX55" i="1" s="1"/>
  <c r="BI117" i="2"/>
  <c r="BH117" i="2"/>
  <c r="BG117" i="2"/>
  <c r="BF117" i="2"/>
  <c r="T117" i="2"/>
  <c r="T116" i="2" s="1"/>
  <c r="R117" i="2"/>
  <c r="R116" i="2" s="1"/>
  <c r="P117" i="2"/>
  <c r="P116" i="2" s="1"/>
  <c r="BI110" i="2"/>
  <c r="BH110" i="2"/>
  <c r="BG110" i="2"/>
  <c r="BF110" i="2"/>
  <c r="T110" i="2"/>
  <c r="R110" i="2"/>
  <c r="P110" i="2"/>
  <c r="BI106" i="2"/>
  <c r="BH106" i="2"/>
  <c r="BG106" i="2"/>
  <c r="BF106" i="2"/>
  <c r="T106" i="2"/>
  <c r="R106" i="2"/>
  <c r="P106" i="2"/>
  <c r="BI101" i="2"/>
  <c r="BH101" i="2"/>
  <c r="BG101" i="2"/>
  <c r="BF101" i="2"/>
  <c r="T101" i="2"/>
  <c r="T100" i="2" s="1"/>
  <c r="R101" i="2"/>
  <c r="R100" i="2" s="1"/>
  <c r="P101" i="2"/>
  <c r="P100" i="2" s="1"/>
  <c r="BI96" i="2"/>
  <c r="BH96" i="2"/>
  <c r="BG96" i="2"/>
  <c r="BF96" i="2"/>
  <c r="T96" i="2"/>
  <c r="T95" i="2" s="1"/>
  <c r="R96" i="2"/>
  <c r="R95" i="2" s="1"/>
  <c r="P96" i="2"/>
  <c r="P95" i="2"/>
  <c r="BI92" i="2"/>
  <c r="BH92" i="2"/>
  <c r="BG92" i="2"/>
  <c r="BF92" i="2"/>
  <c r="T92" i="2"/>
  <c r="R92" i="2"/>
  <c r="P92" i="2"/>
  <c r="BI88" i="2"/>
  <c r="BH88" i="2"/>
  <c r="BG88" i="2"/>
  <c r="BF88" i="2"/>
  <c r="T88" i="2"/>
  <c r="R88" i="2"/>
  <c r="P88" i="2"/>
  <c r="J82" i="2"/>
  <c r="J81" i="2"/>
  <c r="F81" i="2"/>
  <c r="F79" i="2"/>
  <c r="E77" i="2"/>
  <c r="J55" i="2"/>
  <c r="J54" i="2"/>
  <c r="F54" i="2"/>
  <c r="F52" i="2"/>
  <c r="E50" i="2"/>
  <c r="J18" i="2"/>
  <c r="E18" i="2"/>
  <c r="F82" i="2"/>
  <c r="J17" i="2"/>
  <c r="J12" i="2"/>
  <c r="J79" i="2" s="1"/>
  <c r="E7" i="2"/>
  <c r="E75" i="2"/>
  <c r="L50" i="1"/>
  <c r="AM50" i="1"/>
  <c r="AM49" i="1"/>
  <c r="L49" i="1"/>
  <c r="AM47" i="1"/>
  <c r="L47" i="1"/>
  <c r="L45" i="1"/>
  <c r="L44" i="1"/>
  <c r="BK160" i="4"/>
  <c r="J138" i="4"/>
  <c r="BK130" i="4"/>
  <c r="J123" i="4"/>
  <c r="J115" i="4"/>
  <c r="BK588" i="3"/>
  <c r="BK467" i="3"/>
  <c r="J265" i="3"/>
  <c r="J98" i="3"/>
  <c r="BK111" i="4"/>
  <c r="BK763" i="3"/>
  <c r="J639" i="3"/>
  <c r="BK470" i="3"/>
  <c r="BK244" i="3"/>
  <c r="J125" i="3"/>
  <c r="J88" i="2"/>
  <c r="BK749" i="3"/>
  <c r="J588" i="3"/>
  <c r="J326" i="3"/>
  <c r="BK209" i="3"/>
  <c r="BK129" i="3"/>
  <c r="BK621" i="3"/>
  <c r="J506" i="3"/>
  <c r="J306" i="3"/>
  <c r="J180" i="3"/>
  <c r="BK113" i="3"/>
  <c r="J700" i="3"/>
  <c r="BK627" i="3"/>
  <c r="J502" i="3"/>
  <c r="J315" i="3"/>
  <c r="J231" i="3"/>
  <c r="BK125" i="3"/>
  <c r="J738" i="3"/>
  <c r="BK596" i="3"/>
  <c r="BK506" i="3"/>
  <c r="J320" i="3"/>
  <c r="J218" i="3"/>
  <c r="BK96" i="2"/>
  <c r="J749" i="3"/>
  <c r="BK155" i="4"/>
  <c r="BK140" i="4"/>
  <c r="J132" i="4"/>
  <c r="BK123" i="4"/>
  <c r="J111" i="4"/>
  <c r="J718" i="3"/>
  <c r="BK585" i="3"/>
  <c r="BK502" i="3"/>
  <c r="J380" i="3"/>
  <c r="J169" i="3"/>
  <c r="BK92" i="2"/>
  <c r="BK115" i="4"/>
  <c r="J95" i="4"/>
  <c r="BK663" i="3"/>
  <c r="J576" i="3"/>
  <c r="J482" i="3"/>
  <c r="BK371" i="3"/>
  <c r="BK145" i="3"/>
  <c r="J96" i="2"/>
  <c r="BK773" i="3"/>
  <c r="BK615" i="3"/>
  <c r="J361" i="3"/>
  <c r="BK231" i="3"/>
  <c r="J134" i="3"/>
  <c r="BK694" i="3"/>
  <c r="BK549" i="3"/>
  <c r="J389" i="3"/>
  <c r="J205" i="3"/>
  <c r="J92" i="2"/>
  <c r="J144" i="4"/>
  <c r="BK645" i="3"/>
  <c r="J585" i="3"/>
  <c r="BK414" i="3"/>
  <c r="J254" i="3"/>
  <c r="J627" i="3"/>
  <c r="BK576" i="3"/>
  <c r="J497" i="3"/>
  <c r="J371" i="3"/>
  <c r="J225" i="3"/>
  <c r="BK150" i="3"/>
  <c r="J767" i="3"/>
  <c r="BK718" i="3"/>
  <c r="J657" i="3"/>
  <c r="J166" i="4"/>
  <c r="BK142" i="4"/>
  <c r="BK134" i="4"/>
  <c r="J126" i="4"/>
  <c r="BK117" i="4"/>
  <c r="BK89" i="4"/>
  <c r="BK700" i="3"/>
  <c r="BK544" i="3"/>
  <c r="BK289" i="3"/>
  <c r="BK110" i="2"/>
  <c r="BK103" i="4"/>
  <c r="BK684" i="3"/>
  <c r="J645" i="3"/>
  <c r="BK511" i="3"/>
  <c r="BK408" i="3"/>
  <c r="J235" i="3"/>
  <c r="J109" i="4"/>
  <c r="BK724" i="3"/>
  <c r="BK582" i="3"/>
  <c r="J298" i="3"/>
  <c r="BK186" i="3"/>
  <c r="J117" i="2"/>
  <c r="J600" i="3"/>
  <c r="BK380" i="3"/>
  <c r="J199" i="3"/>
  <c r="BK157" i="4"/>
  <c r="J684" i="3"/>
  <c r="J610" i="3"/>
  <c r="J525" i="3"/>
  <c r="BK354" i="3"/>
  <c r="BK191" i="3"/>
  <c r="BK164" i="4"/>
  <c r="J615" i="3"/>
  <c r="J544" i="3"/>
  <c r="J487" i="3"/>
  <c r="BK326" i="3"/>
  <c r="J240" i="3"/>
  <c r="J164" i="3"/>
  <c r="BK168" i="4"/>
  <c r="BK728" i="3"/>
  <c r="BK166" i="4"/>
  <c r="BK144" i="4"/>
  <c r="BK136" i="4"/>
  <c r="BK126" i="4"/>
  <c r="J119" i="4"/>
  <c r="J98" i="4"/>
  <c r="BK712" i="3"/>
  <c r="BK525" i="3"/>
  <c r="J432" i="3"/>
  <c r="BK235" i="3"/>
  <c r="BK106" i="2"/>
  <c r="BK150" i="4"/>
  <c r="J712" i="3"/>
  <c r="J559" i="3"/>
  <c r="J426" i="3"/>
  <c r="BK195" i="3"/>
  <c r="J101" i="2"/>
  <c r="J728" i="3"/>
  <c r="BK420" i="3"/>
  <c r="BK306" i="3"/>
  <c r="BK205" i="3"/>
  <c r="BK738" i="3"/>
  <c r="BK610" i="3"/>
  <c r="J520" i="3"/>
  <c r="J276" i="3"/>
  <c r="BK121" i="3"/>
  <c r="J150" i="4"/>
  <c r="BK605" i="3"/>
  <c r="BK482" i="3"/>
  <c r="BK302" i="3"/>
  <c r="BK180" i="3"/>
  <c r="J110" i="2"/>
  <c r="J724" i="3"/>
  <c r="BK573" i="3"/>
  <c r="BK514" i="3"/>
  <c r="J408" i="3"/>
  <c r="J294" i="3"/>
  <c r="J186" i="3"/>
  <c r="J605" i="3"/>
  <c r="J649" i="3"/>
  <c r="J164" i="4"/>
  <c r="J142" i="4"/>
  <c r="J136" i="4"/>
  <c r="J130" i="4"/>
  <c r="BK121" i="4"/>
  <c r="J117" i="4"/>
  <c r="BK767" i="3"/>
  <c r="BK579" i="3"/>
  <c r="BK487" i="3"/>
  <c r="BK426" i="3"/>
  <c r="J175" i="3"/>
  <c r="J104" i="3"/>
  <c r="J153" i="4"/>
  <c r="J93" i="4"/>
  <c r="J678" i="3"/>
  <c r="J582" i="3"/>
  <c r="J438" i="3"/>
  <c r="BK347" i="3"/>
  <c r="BK159" i="3"/>
  <c r="J106" i="2"/>
  <c r="J91" i="4"/>
  <c r="J706" i="3"/>
  <c r="BK534" i="3"/>
  <c r="BK310" i="3"/>
  <c r="BK218" i="3"/>
  <c r="J145" i="3"/>
  <c r="J773" i="3"/>
  <c r="J579" i="3"/>
  <c r="J477" i="3"/>
  <c r="BK298" i="3"/>
  <c r="J129" i="3"/>
  <c r="BK104" i="3"/>
  <c r="J147" i="4"/>
  <c r="BK633" i="3"/>
  <c r="J549" i="3"/>
  <c r="BK389" i="3"/>
  <c r="BK240" i="3"/>
  <c r="BK134" i="3"/>
  <c r="BK732" i="3"/>
  <c r="J592" i="3"/>
  <c r="J534" i="3"/>
  <c r="BK473" i="3"/>
  <c r="BK315" i="3"/>
  <c r="BK175" i="3"/>
  <c r="AS54" i="1"/>
  <c r="BK667" i="3"/>
  <c r="BK147" i="4"/>
  <c r="J140" i="4"/>
  <c r="BK132" i="4"/>
  <c r="BK128" i="4"/>
  <c r="BK119" i="4"/>
  <c r="BK109" i="4"/>
  <c r="J694" i="3"/>
  <c r="BK564" i="3"/>
  <c r="J473" i="3"/>
  <c r="J191" i="3"/>
  <c r="J113" i="3"/>
  <c r="J155" i="4"/>
  <c r="BK98" i="4"/>
  <c r="J681" i="3"/>
  <c r="J621" i="3"/>
  <c r="BK539" i="3"/>
  <c r="BK320" i="3"/>
  <c r="J154" i="3"/>
  <c r="BK95" i="4"/>
  <c r="BK675" i="3"/>
  <c r="J564" i="3"/>
  <c r="J354" i="3"/>
  <c r="BK276" i="3"/>
  <c r="J195" i="3"/>
  <c r="J121" i="3"/>
  <c r="J667" i="3"/>
  <c r="J539" i="3"/>
  <c r="BK361" i="3"/>
  <c r="J212" i="3"/>
  <c r="J117" i="3"/>
  <c r="J732" i="3"/>
  <c r="BK657" i="3"/>
  <c r="BK554" i="3"/>
  <c r="J398" i="3"/>
  <c r="BK248" i="3"/>
  <c r="J159" i="3"/>
  <c r="BK88" i="2"/>
  <c r="J672" i="3"/>
  <c r="BK520" i="3"/>
  <c r="BK477" i="3"/>
  <c r="J347" i="3"/>
  <c r="J244" i="3"/>
  <c r="BK169" i="3"/>
  <c r="BK600" i="3"/>
  <c r="BK706" i="3"/>
  <c r="J157" i="4"/>
  <c r="BK138" i="4"/>
  <c r="J134" i="4"/>
  <c r="J128" i="4"/>
  <c r="J121" i="4"/>
  <c r="J105" i="4"/>
  <c r="BK672" i="3"/>
  <c r="J514" i="3"/>
  <c r="BK294" i="3"/>
  <c r="BK139" i="3"/>
  <c r="BK105" i="4"/>
  <c r="J89" i="4"/>
  <c r="BK649" i="3"/>
  <c r="J554" i="3"/>
  <c r="J420" i="3"/>
  <c r="J248" i="3"/>
  <c r="BK117" i="2"/>
  <c r="BK93" i="4"/>
  <c r="BK678" i="3"/>
  <c r="BK432" i="3"/>
  <c r="BK154" i="3"/>
  <c r="J109" i="3"/>
  <c r="BK592" i="3"/>
  <c r="BK492" i="3"/>
  <c r="J310" i="3"/>
  <c r="BK164" i="3"/>
  <c r="BK153" i="4"/>
  <c r="BK688" i="3"/>
  <c r="J596" i="3"/>
  <c r="BK497" i="3"/>
  <c r="BK225" i="3"/>
  <c r="BK98" i="3"/>
  <c r="BK681" i="3"/>
  <c r="J511" i="3"/>
  <c r="BK438" i="3"/>
  <c r="J302" i="3"/>
  <c r="BK212" i="3"/>
  <c r="BK117" i="3"/>
  <c r="J763" i="3"/>
  <c r="J688" i="3"/>
  <c r="BK91" i="4"/>
  <c r="J492" i="3"/>
  <c r="J209" i="3"/>
  <c r="J139" i="3"/>
  <c r="J103" i="4"/>
  <c r="BK639" i="3"/>
  <c r="BK398" i="3"/>
  <c r="BK254" i="3"/>
  <c r="J150" i="3"/>
  <c r="BK101" i="2"/>
  <c r="J633" i="3"/>
  <c r="J414" i="3"/>
  <c r="BK265" i="3"/>
  <c r="J160" i="4"/>
  <c r="J663" i="3"/>
  <c r="J573" i="3"/>
  <c r="J467" i="3"/>
  <c r="J289" i="3"/>
  <c r="BK109" i="3"/>
  <c r="BK559" i="3"/>
  <c r="J470" i="3"/>
  <c r="BK199" i="3"/>
  <c r="J168" i="4"/>
  <c r="J675" i="3"/>
  <c r="BK97" i="3" l="1"/>
  <c r="J97" i="3"/>
  <c r="J61" i="3" s="1"/>
  <c r="P153" i="3"/>
  <c r="T153" i="3"/>
  <c r="BK325" i="3"/>
  <c r="J325" i="3"/>
  <c r="J70" i="3" s="1"/>
  <c r="R163" i="4"/>
  <c r="R162" i="4"/>
  <c r="P102" i="4"/>
  <c r="P101" i="4" s="1"/>
  <c r="P105" i="2"/>
  <c r="BK153" i="3"/>
  <c r="J153" i="3"/>
  <c r="J62" i="3" s="1"/>
  <c r="R168" i="3"/>
  <c r="R204" i="3"/>
  <c r="P325" i="3"/>
  <c r="T88" i="4"/>
  <c r="T87" i="4"/>
  <c r="BK163" i="4"/>
  <c r="BK162" i="4"/>
  <c r="J162" i="4" s="1"/>
  <c r="J65" i="4" s="1"/>
  <c r="P87" i="2"/>
  <c r="P86" i="2"/>
  <c r="P85" i="2" s="1"/>
  <c r="AU55" i="1" s="1"/>
  <c r="R105" i="2"/>
  <c r="P97" i="3"/>
  <c r="P168" i="3"/>
  <c r="T253" i="3"/>
  <c r="P163" i="4"/>
  <c r="P162" i="4"/>
  <c r="BK87" i="2"/>
  <c r="BK168" i="3"/>
  <c r="J168" i="3"/>
  <c r="J63" i="3"/>
  <c r="BK253" i="3"/>
  <c r="J253" i="3"/>
  <c r="J66" i="3"/>
  <c r="BK88" i="4"/>
  <c r="J88" i="4" s="1"/>
  <c r="J61" i="4" s="1"/>
  <c r="P88" i="4"/>
  <c r="P87" i="4"/>
  <c r="R88" i="4"/>
  <c r="R87" i="4"/>
  <c r="BK102" i="4"/>
  <c r="J102" i="4"/>
  <c r="J64" i="4" s="1"/>
  <c r="T87" i="2"/>
  <c r="R97" i="3"/>
  <c r="T168" i="3"/>
  <c r="T204" i="3"/>
  <c r="T325" i="3"/>
  <c r="P476" i="3"/>
  <c r="BK687" i="3"/>
  <c r="J687" i="3" s="1"/>
  <c r="J72" i="3" s="1"/>
  <c r="R687" i="3"/>
  <c r="P731" i="3"/>
  <c r="R102" i="4"/>
  <c r="R101" i="4"/>
  <c r="T105" i="2"/>
  <c r="R153" i="3"/>
  <c r="P204" i="3"/>
  <c r="P253" i="3"/>
  <c r="R325" i="3"/>
  <c r="T476" i="3"/>
  <c r="T687" i="3"/>
  <c r="T731" i="3"/>
  <c r="T102" i="4"/>
  <c r="T101" i="4" s="1"/>
  <c r="R87" i="2"/>
  <c r="R86" i="2"/>
  <c r="R85" i="2"/>
  <c r="BK105" i="2"/>
  <c r="J105" i="2" s="1"/>
  <c r="J64" i="2" s="1"/>
  <c r="T97" i="3"/>
  <c r="T96" i="3" s="1"/>
  <c r="BK204" i="3"/>
  <c r="J204" i="3"/>
  <c r="J65" i="3"/>
  <c r="R253" i="3"/>
  <c r="BK476" i="3"/>
  <c r="J476" i="3"/>
  <c r="J71" i="3"/>
  <c r="R476" i="3"/>
  <c r="P687" i="3"/>
  <c r="BK731" i="3"/>
  <c r="J731" i="3"/>
  <c r="J73" i="3"/>
  <c r="R731" i="3"/>
  <c r="T163" i="4"/>
  <c r="T162" i="4"/>
  <c r="BE678" i="3"/>
  <c r="BK198" i="3"/>
  <c r="J198" i="3"/>
  <c r="J64" i="3"/>
  <c r="BE596" i="3"/>
  <c r="J52" i="2"/>
  <c r="BE113" i="3"/>
  <c r="BE145" i="3"/>
  <c r="BE209" i="3"/>
  <c r="BE231" i="3"/>
  <c r="BE235" i="3"/>
  <c r="BE265" i="3"/>
  <c r="BE289" i="3"/>
  <c r="BE298" i="3"/>
  <c r="BE306" i="3"/>
  <c r="BE361" i="3"/>
  <c r="BE492" i="3"/>
  <c r="BE525" i="3"/>
  <c r="BE554" i="3"/>
  <c r="BE564" i="3"/>
  <c r="BE585" i="3"/>
  <c r="BE588" i="3"/>
  <c r="BE610" i="3"/>
  <c r="BE649" i="3"/>
  <c r="BE657" i="3"/>
  <c r="BE663" i="3"/>
  <c r="BE667" i="3"/>
  <c r="BE718" i="3"/>
  <c r="BK97" i="4"/>
  <c r="J97" i="4" s="1"/>
  <c r="J62" i="4" s="1"/>
  <c r="F55" i="2"/>
  <c r="BE106" i="2"/>
  <c r="BK100" i="2"/>
  <c r="J100" i="2"/>
  <c r="J63" i="2"/>
  <c r="E48" i="3"/>
  <c r="BE104" i="3"/>
  <c r="BE121" i="3"/>
  <c r="BE129" i="3"/>
  <c r="BE150" i="3"/>
  <c r="BE175" i="3"/>
  <c r="BE186" i="3"/>
  <c r="BE195" i="3"/>
  <c r="BE218" i="3"/>
  <c r="BE244" i="3"/>
  <c r="BE276" i="3"/>
  <c r="BE438" i="3"/>
  <c r="BE520" i="3"/>
  <c r="BE573" i="3"/>
  <c r="BE579" i="3"/>
  <c r="BE582" i="3"/>
  <c r="BE592" i="3"/>
  <c r="BE615" i="3"/>
  <c r="BE621" i="3"/>
  <c r="BE738" i="3"/>
  <c r="BE773" i="3"/>
  <c r="BE150" i="4"/>
  <c r="BE155" i="4"/>
  <c r="BE88" i="2"/>
  <c r="BE117" i="2"/>
  <c r="BK116" i="2"/>
  <c r="J116" i="2"/>
  <c r="J65" i="2"/>
  <c r="F92" i="3"/>
  <c r="BE98" i="3"/>
  <c r="BE117" i="3"/>
  <c r="BE154" i="3"/>
  <c r="BE254" i="3"/>
  <c r="BE302" i="3"/>
  <c r="BE347" i="3"/>
  <c r="BE354" i="3"/>
  <c r="BE408" i="3"/>
  <c r="BE426" i="3"/>
  <c r="BE470" i="3"/>
  <c r="BE473" i="3"/>
  <c r="BE502" i="3"/>
  <c r="BE514" i="3"/>
  <c r="BE544" i="3"/>
  <c r="BE576" i="3"/>
  <c r="BE639" i="3"/>
  <c r="BE645" i="3"/>
  <c r="BE688" i="3"/>
  <c r="BE706" i="3"/>
  <c r="BE712" i="3"/>
  <c r="BE724" i="3"/>
  <c r="BE92" i="2"/>
  <c r="BE125" i="3"/>
  <c r="BE139" i="3"/>
  <c r="BE159" i="3"/>
  <c r="BE169" i="3"/>
  <c r="BE180" i="3"/>
  <c r="BE199" i="3"/>
  <c r="BE225" i="3"/>
  <c r="BE294" i="3"/>
  <c r="BE320" i="3"/>
  <c r="BE371" i="3"/>
  <c r="BE380" i="3"/>
  <c r="BE389" i="3"/>
  <c r="BE414" i="3"/>
  <c r="BE511" i="3"/>
  <c r="BE600" i="3"/>
  <c r="BE605" i="3"/>
  <c r="BE633" i="3"/>
  <c r="BE672" i="3"/>
  <c r="BE700" i="3"/>
  <c r="BE763" i="3"/>
  <c r="BE767" i="3"/>
  <c r="BK314" i="3"/>
  <c r="J314" i="3" s="1"/>
  <c r="J67" i="3" s="1"/>
  <c r="BK762" i="3"/>
  <c r="J762" i="3"/>
  <c r="J75" i="3" s="1"/>
  <c r="J52" i="4"/>
  <c r="F55" i="4"/>
  <c r="E76" i="4"/>
  <c r="BE89" i="4"/>
  <c r="BE103" i="4"/>
  <c r="BE168" i="4"/>
  <c r="BE110" i="2"/>
  <c r="J89" i="3"/>
  <c r="BE134" i="3"/>
  <c r="BE191" i="3"/>
  <c r="BE205" i="3"/>
  <c r="BE212" i="3"/>
  <c r="BE240" i="3"/>
  <c r="BE326" i="3"/>
  <c r="BE432" i="3"/>
  <c r="BE467" i="3"/>
  <c r="BE477" i="3"/>
  <c r="BE487" i="3"/>
  <c r="BE549" i="3"/>
  <c r="BE627" i="3"/>
  <c r="BE675" i="3"/>
  <c r="BE694" i="3"/>
  <c r="BE732" i="3"/>
  <c r="BK319" i="3"/>
  <c r="J319" i="3"/>
  <c r="J69" i="3"/>
  <c r="BE95" i="4"/>
  <c r="BE109" i="4"/>
  <c r="BE147" i="4"/>
  <c r="BE153" i="4"/>
  <c r="BE157" i="4"/>
  <c r="E48" i="2"/>
  <c r="BE96" i="2"/>
  <c r="BE101" i="2"/>
  <c r="BK95" i="2"/>
  <c r="J95" i="2" s="1"/>
  <c r="J62" i="2" s="1"/>
  <c r="BE109" i="3"/>
  <c r="BE164" i="3"/>
  <c r="BE248" i="3"/>
  <c r="BE310" i="3"/>
  <c r="BE315" i="3"/>
  <c r="BE398" i="3"/>
  <c r="BE420" i="3"/>
  <c r="BE482" i="3"/>
  <c r="BE497" i="3"/>
  <c r="BE506" i="3"/>
  <c r="BE534" i="3"/>
  <c r="BE539" i="3"/>
  <c r="BE559" i="3"/>
  <c r="BE681" i="3"/>
  <c r="BE684" i="3"/>
  <c r="BE728" i="3"/>
  <c r="BE749" i="3"/>
  <c r="BE91" i="4"/>
  <c r="BE93" i="4"/>
  <c r="BE98" i="4"/>
  <c r="BE105" i="4"/>
  <c r="BE111" i="4"/>
  <c r="BE115" i="4"/>
  <c r="BE117" i="4"/>
  <c r="BE119" i="4"/>
  <c r="BE121" i="4"/>
  <c r="BE123" i="4"/>
  <c r="BE126" i="4"/>
  <c r="BE128" i="4"/>
  <c r="BE130" i="4"/>
  <c r="BE132" i="4"/>
  <c r="BE134" i="4"/>
  <c r="BE136" i="4"/>
  <c r="BE138" i="4"/>
  <c r="BE140" i="4"/>
  <c r="BE142" i="4"/>
  <c r="BE144" i="4"/>
  <c r="BE160" i="4"/>
  <c r="BE164" i="4"/>
  <c r="BE166" i="4"/>
  <c r="F37" i="4"/>
  <c r="BD57" i="1"/>
  <c r="J34" i="2"/>
  <c r="AW55" i="1"/>
  <c r="J34" i="3"/>
  <c r="AW56" i="1" s="1"/>
  <c r="F34" i="3"/>
  <c r="BA56" i="1" s="1"/>
  <c r="F37" i="3"/>
  <c r="BD56" i="1"/>
  <c r="F34" i="2"/>
  <c r="BA55" i="1"/>
  <c r="F34" i="4"/>
  <c r="BA57" i="1"/>
  <c r="F35" i="3"/>
  <c r="BB56" i="1" s="1"/>
  <c r="F35" i="2"/>
  <c r="BB55" i="1"/>
  <c r="F36" i="3"/>
  <c r="BC56" i="1" s="1"/>
  <c r="F35" i="4"/>
  <c r="BB57" i="1"/>
  <c r="J34" i="4"/>
  <c r="AW57" i="1" s="1"/>
  <c r="F36" i="2"/>
  <c r="BC55" i="1"/>
  <c r="F37" i="2"/>
  <c r="BD55" i="1"/>
  <c r="F36" i="4"/>
  <c r="BC57" i="1"/>
  <c r="R318" i="3" l="1"/>
  <c r="P96" i="3"/>
  <c r="P95" i="3" s="1"/>
  <c r="AU56" i="1" s="1"/>
  <c r="P318" i="3"/>
  <c r="T318" i="3"/>
  <c r="T95" i="3" s="1"/>
  <c r="P86" i="4"/>
  <c r="AU57" i="1" s="1"/>
  <c r="T86" i="4"/>
  <c r="T86" i="2"/>
  <c r="T85" i="2"/>
  <c r="R86" i="4"/>
  <c r="BK86" i="2"/>
  <c r="BK85" i="2" s="1"/>
  <c r="J85" i="2" s="1"/>
  <c r="J59" i="2" s="1"/>
  <c r="R96" i="3"/>
  <c r="R95" i="3"/>
  <c r="J163" i="4"/>
  <c r="J66" i="4"/>
  <c r="BK101" i="4"/>
  <c r="J101" i="4"/>
  <c r="J63" i="4" s="1"/>
  <c r="BK96" i="3"/>
  <c r="BK87" i="4"/>
  <c r="J87" i="4"/>
  <c r="J60" i="4"/>
  <c r="BK318" i="3"/>
  <c r="J318" i="3" s="1"/>
  <c r="J68" i="3" s="1"/>
  <c r="J87" i="2"/>
  <c r="J61" i="2"/>
  <c r="BK761" i="3"/>
  <c r="J761" i="3"/>
  <c r="J74" i="3"/>
  <c r="F33" i="3"/>
  <c r="AZ56" i="1" s="1"/>
  <c r="BB54" i="1"/>
  <c r="W31" i="1" s="1"/>
  <c r="BD54" i="1"/>
  <c r="W33" i="1"/>
  <c r="F33" i="2"/>
  <c r="AZ55" i="1"/>
  <c r="J33" i="2"/>
  <c r="AV55" i="1"/>
  <c r="AT55" i="1" s="1"/>
  <c r="BA54" i="1"/>
  <c r="AW54" i="1"/>
  <c r="AK30" i="1"/>
  <c r="J33" i="4"/>
  <c r="AV57" i="1"/>
  <c r="AT57" i="1" s="1"/>
  <c r="BC54" i="1"/>
  <c r="AY54" i="1" s="1"/>
  <c r="F33" i="4"/>
  <c r="AZ57" i="1"/>
  <c r="J33" i="3"/>
  <c r="AV56" i="1" s="1"/>
  <c r="AT56" i="1" s="1"/>
  <c r="AU54" i="1" l="1"/>
  <c r="BK95" i="3"/>
  <c r="J95" i="3"/>
  <c r="J59" i="3"/>
  <c r="J96" i="3"/>
  <c r="J60" i="3" s="1"/>
  <c r="BK86" i="4"/>
  <c r="J86" i="4"/>
  <c r="J59" i="4"/>
  <c r="J86" i="2"/>
  <c r="J60" i="2"/>
  <c r="AZ54" i="1"/>
  <c r="AV54" i="1"/>
  <c r="AK29" i="1" s="1"/>
  <c r="J30" i="2"/>
  <c r="AG55" i="1"/>
  <c r="AN55" i="1"/>
  <c r="AX54" i="1"/>
  <c r="W30" i="1"/>
  <c r="W32" i="1"/>
  <c r="J39" i="2" l="1"/>
  <c r="J30" i="3"/>
  <c r="AG56" i="1"/>
  <c r="AN56" i="1"/>
  <c r="J30" i="4"/>
  <c r="AG57" i="1" s="1"/>
  <c r="AN57" i="1" s="1"/>
  <c r="W29" i="1"/>
  <c r="AT54" i="1"/>
  <c r="J39" i="3" l="1"/>
  <c r="J39" i="4"/>
  <c r="AG54" i="1"/>
  <c r="AK26" i="1"/>
  <c r="AK35" i="1"/>
  <c r="AN54" i="1" l="1"/>
</calcChain>
</file>

<file path=xl/sharedStrings.xml><?xml version="1.0" encoding="utf-8"?>
<sst xmlns="http://schemas.openxmlformats.org/spreadsheetml/2006/main" count="7903" uniqueCount="1297">
  <si>
    <t>Export Komplet</t>
  </si>
  <si>
    <t>VZ</t>
  </si>
  <si>
    <t>2.0</t>
  </si>
  <si>
    <t>ZAMOK</t>
  </si>
  <si>
    <t>False</t>
  </si>
  <si>
    <t>{fef23b58-ca9e-4719-9cca-adb70c6d97f7}</t>
  </si>
  <si>
    <t>0,01</t>
  </si>
  <si>
    <t>21</t>
  </si>
  <si>
    <t>15</t>
  </si>
  <si>
    <t>REKAPITULACE STAVBY</t>
  </si>
  <si>
    <t>v ---  níže se nacházejí doplnkové a pomocné údaje k sestavám  --- v</t>
  </si>
  <si>
    <t>Návod na vyplnění</t>
  </si>
  <si>
    <t>0,001</t>
  </si>
  <si>
    <t>Kód:</t>
  </si>
  <si>
    <t>A3_19-18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</si>
  <si>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</si>
  <si>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</si>
  <si>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HUMPOLEC, budova zastávky - oprava střechy</t>
  </si>
  <si>
    <t>KSO:</t>
  </si>
  <si>
    <t>801 69</t>
  </si>
  <si>
    <t>CC-CZ:</t>
  </si>
  <si>
    <t>12417</t>
  </si>
  <si>
    <t>Místo:</t>
  </si>
  <si>
    <t>st.p.č. 628 k.ú. Humpolec</t>
  </si>
  <si>
    <t>Datum:</t>
  </si>
  <si>
    <t>26. 4. 2020</t>
  </si>
  <si>
    <t>Zadavatel:</t>
  </si>
  <si>
    <t>IČ:</t>
  </si>
  <si>
    <t>70994234</t>
  </si>
  <si>
    <t>Správa železnic, státní organizace</t>
  </si>
  <si>
    <t>DIČ:</t>
  </si>
  <si>
    <t>CZ70994234</t>
  </si>
  <si>
    <t>Uchazeč:</t>
  </si>
  <si>
    <t>Vyplň údaj</t>
  </si>
  <si>
    <t>Projektant:</t>
  </si>
  <si>
    <t>26046920</t>
  </si>
  <si>
    <t>A 3 PROJEKT, s.r.o.</t>
  </si>
  <si>
    <t>CZ26046920</t>
  </si>
  <si>
    <t>True</t>
  </si>
  <si>
    <t>Zpracovatel:</t>
  </si>
  <si>
    <t/>
  </si>
  <si>
    <t>Zbyněk Dubský</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</si>
  <si>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</si>
  <si>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</si>
  <si>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</si>
  <si>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</si>
  <si>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</si>
  <si>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</si>
  <si>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</si>
  <si>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</si>
  <si>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</si>
  <si>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</si>
  <si>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</si>
  <si>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</si>
  <si>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</si>
  <si>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</si>
  <si>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</si>
  <si>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</si>
  <si>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</si>
  <si>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</si>
  <si>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</si>
  <si>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</si>
  <si>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</si>
  <si>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</si>
  <si>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</si>
  <si>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</si>
  <si>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</si>
  <si>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</si>
  <si>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</si>
  <si>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</si>
  <si>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</si>
  <si>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</si>
  <si>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</si>
  <si>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</si>
  <si>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</si>
  <si>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</si>
  <si>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</si>
  <si>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</si>
  <si>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</si>
  <si>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</si>
  <si>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</si>
  <si>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</si>
  <si>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</si>
  <si>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SO00</t>
  </si>
  <si>
    <t>VRN</t>
  </si>
  <si>
    <t>STA</t>
  </si>
  <si>
    <t>1</t>
  </si>
  <si>
    <t>{25d4ac08-6832-4ef2-8ca9-4efcfc5ac68b}</t>
  </si>
  <si>
    <t>2</t>
  </si>
  <si>
    <t>SO01</t>
  </si>
  <si>
    <t>STAVEBNÍ ČÁST</t>
  </si>
  <si>
    <t>{e0bb2805-d02e-404d-801c-420e8f6f0127}</t>
  </si>
  <si>
    <t>SO02</t>
  </si>
  <si>
    <t>HROMOSVOD</t>
  </si>
  <si>
    <t>{f6b7e6af-d926-4fb0-9771-21f3d354be08}</t>
  </si>
  <si>
    <t>KRYCÍ LIST SOUPISU PRACÍ</t>
  </si>
  <si>
    <t>Objekt:</t>
  </si>
  <si>
    <t>SO00 - VRN</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</si>
  <si>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</si>
  <si>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</si>
  <si>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</si>
  <si>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</si>
  <si>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</si>
  <si>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</si>
  <si>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</si>
  <si>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VRN6 - Územní vlivy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</si>
  <si>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</si>
  <si>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</si>
  <si>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</si>
  <si>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</si>
  <si>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</si>
  <si>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</si>
  <si>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</si>
  <si>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</si>
  <si>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</si>
  <si>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</si>
  <si>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</si>
  <si>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</si>
  <si>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</si>
  <si>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</si>
  <si>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</si>
  <si>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Vedlejší rozpočtové náklady</t>
  </si>
  <si>
    <t>5</t>
  </si>
  <si>
    <t>ROZPOCET</t>
  </si>
  <si>
    <t>VRN1</t>
  </si>
  <si>
    <t>Průzkumné, geodetické a projektové práce</t>
  </si>
  <si>
    <t>K</t>
  </si>
  <si>
    <t>012002000</t>
  </si>
  <si>
    <t>Geodetické práce</t>
  </si>
  <si>
    <t>kpl</t>
  </si>
  <si>
    <t>CS ÚRS 2019 02</t>
  </si>
  <si>
    <t>1024</t>
  </si>
  <si>
    <t>1710867619</t>
  </si>
  <si>
    <t>PP</t>
  </si>
  <si>
    <t>P</t>
  </si>
  <si>
    <t>Poznámka k položce:_x000D_
- geodetické práce při stavbě_x000D_
- geometrický plán na věcné břemeno_x000D_
- inženýrské činnost se zápisem věcného břemene do katastru nemovitostí (návrh na vklad do katastru nemovitostí)</t>
  </si>
  <si>
    <t>VV</t>
  </si>
  <si>
    <t xml:space="preserve">1 </t>
  </si>
  <si>
    <t>013254000</t>
  </si>
  <si>
    <t>Dokumentace skutečného provedení stavby</t>
  </si>
  <si>
    <t>-879018093</t>
  </si>
  <si>
    <t>1 "kpl"</t>
  </si>
  <si>
    <t>VRN3</t>
  </si>
  <si>
    <t>Zařízení staveniště</t>
  </si>
  <si>
    <t>3</t>
  </si>
  <si>
    <t>030001000</t>
  </si>
  <si>
    <t>-40651731</t>
  </si>
  <si>
    <t>Poznámka k položce:_x000D_
JEDNÁ SE ZEJMÉNA O:_x000D_
- zabezpečení prostoru staveniště_x000D_
- uskladnění sudě na staveništi_x000D_
- uskladnění materiálu na staveništi_x000D_
- sklad nářadí na staveništi_x000D_
- prostor dělníků a stavbyvedoucího_x000D_
- energie staveniště_x000D_
- voda na staveništi_x000D_
- čištění vozidel a příjezdů</t>
  </si>
  <si>
    <t>VRN6</t>
  </si>
  <si>
    <t>Územní vlivy</t>
  </si>
  <si>
    <t>4</t>
  </si>
  <si>
    <t>060001000</t>
  </si>
  <si>
    <t>-1844184757</t>
  </si>
  <si>
    <t>Poznámka k položce:_x000D_
JEDNÁ SE ZEJMÉNA O:_x000D_
- stavba v blízkosti komunikace_x000D_
- výskyt stávajících inženýrských sítí</t>
  </si>
  <si>
    <t>VRN7</t>
  </si>
  <si>
    <t>Provozní vlivy</t>
  </si>
  <si>
    <t>070001000</t>
  </si>
  <si>
    <t>-574449945</t>
  </si>
  <si>
    <t>Poznámka k položce:_x000D_
- stavba probíhá za plného provozu budovy</t>
  </si>
  <si>
    <t>6</t>
  </si>
  <si>
    <t>071203000</t>
  </si>
  <si>
    <t>Provoz dalšího subjektu</t>
  </si>
  <si>
    <t>SOUBOR</t>
  </si>
  <si>
    <t>-1113967808</t>
  </si>
  <si>
    <t>Poznámka k položce:_x000D_
Položka zahrnuje náklady na dočasný zábor cizích pozemků po dobu stavby</t>
  </si>
  <si>
    <t>1 "dočasné zábory plochy cizích pozemků - minimálně 5.000,-Kč"</t>
  </si>
  <si>
    <t>"((196*50)/12)*2 Zábor lešení ((m2*50,-Kč/m2/rok)/12 měsíců*2 měsíce záboru) - odhad realizace"</t>
  </si>
  <si>
    <t>"((50*50)/12)*2 Zábor zařízení staveniště ((m2*50,-Kč/m2/rok)/12 měsíců*2 měsíce záboru) - odhad realizace"</t>
  </si>
  <si>
    <t>VRN9</t>
  </si>
  <si>
    <t>Ostatní náklady</t>
  </si>
  <si>
    <t>7</t>
  </si>
  <si>
    <t>090001000</t>
  </si>
  <si>
    <t>Ostatní náklady - poplatek městu Humpolec</t>
  </si>
  <si>
    <t>m</t>
  </si>
  <si>
    <t>1054084500</t>
  </si>
  <si>
    <t>Poznámka k položce:_x000D_
- poplatek za věcné břemeno - vložení zemnícího pásku do pozemku</t>
  </si>
  <si>
    <t>49</t>
  </si>
  <si>
    <t>SO01 - STAVEBNÍ ČÁST</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</si>
  <si>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</si>
  <si>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</si>
  <si>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</si>
  <si>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</si>
  <si>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</si>
  <si>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</si>
  <si>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</si>
  <si>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</si>
  <si>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</si>
  <si>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</si>
  <si>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762 - Konstrukce tesařské</t>
  </si>
  <si>
    <t xml:space="preserve">    764 - Konstrukce klempířské</t>
  </si>
  <si>
    <t xml:space="preserve">    765 - Krytina skládaná</t>
  </si>
  <si>
    <t xml:space="preserve">    783 - Dokončovací práce - nátěry</t>
  </si>
  <si>
    <t>M - Práce a dodávky M</t>
  </si>
  <si>
    <t xml:space="preserve">    46-M - Zemní práce při extr.mont.pracích</t>
  </si>
  <si>
    <t>HSV</t>
  </si>
  <si>
    <t>Práce a dodávky HSV</t>
  </si>
  <si>
    <t>Zemní práce</t>
  </si>
  <si>
    <t>113106071</t>
  </si>
  <si>
    <t>Rozebrání dlažeb při překopech vozovek ze zámkové dlažby s ložem z kameniva ručně</t>
  </si>
  <si>
    <t>m2</t>
  </si>
  <si>
    <t>-1067926106</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</si>
  <si>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</si>
  <si>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PSC</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</si>
  <si>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</si>
  <si>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79,73*1,5 "zámková dlažba obvod"</t>
  </si>
  <si>
    <t>1,5*1,5*6 "pera"</t>
  </si>
  <si>
    <t>122 "zámková dlažba přeložení"</t>
  </si>
  <si>
    <t>113107023</t>
  </si>
  <si>
    <t>Odstranění podkladu z kameniva drceného tl 300 mm při překopech ručně</t>
  </si>
  <si>
    <t>1607212012</t>
  </si>
  <si>
    <t>Odstranění podkladů nebo krytů při překopech inženýrských sítí s přemístěním hmot na skládku ve vzdálenosti do 3 m nebo s naložením na dopravní prostředek ručně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</si>
  <si>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</si>
  <si>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113202111</t>
  </si>
  <si>
    <t>Vytrhání obrub krajníků obrubníků stojatých</t>
  </si>
  <si>
    <t>13575498</t>
  </si>
  <si>
    <t>Vytrhání obrub s vybouráním lože, s přemístěním hmot na skládku na vzdálenost do 3 m nebo s naložením na dopravní prostředek z krajníků nebo obrubníků stojatých</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</si>
  <si>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</si>
  <si>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119002121</t>
  </si>
  <si>
    <t>Přechodová lávka délky do 2 m včetně zábradlí pro zabezpečení výkopu zřízení</t>
  </si>
  <si>
    <t>kus</t>
  </si>
  <si>
    <t>-861222939</t>
  </si>
  <si>
    <t>Pomocné konstrukce při zabezpečení výkopu vodorovné pochozí přechodová lávka délky do 2 m včetně zábradlí zřízení</t>
  </si>
  <si>
    <t xml:space="preserve">Poznámka k souboru cen:_x000D_
1. V ceně zřízení -2121, -2131, -2411, -3211, -3212, -3213, -3215, -3217, -3121, -3223, -3227 jsou započteny i náklady na opotřebení._x000D_
2. V ceně zřízení mobilního oplocení -3211, -3213, -3217, -3223, -3227 je zahrnuto i opotřebení betonové patky, vzpěry, spojky._x000D_
3. Položku -2411 lze použít pouze pro šířku výkopu do 1,0 m._x000D_
4. V položce -3131 jsou započteny i náklady na dřevěný sloupek._x000D_
5. U položek -2311, -4111, -4121 je uvažováno se 100% opotřebením. Bezpečný vlez nebo výlez se zpravidla umisťuje po 20 m délky výkopu._x000D_
6. Položky tohoto souboru cen jsou určeny k ocenění pomocných konstrukcí sloužících k zabezpečení výkopů (BOZP) na veřejných prostranstvích (v obcích, na komunikacích apod.). Položky nelze užít k ocenění zařízení staveniště, pokud se toto oceňuje pomocí VRN._x000D_
</t>
  </si>
  <si>
    <t>119002122</t>
  </si>
  <si>
    <t>Přechodová lávka délky do 2 m včetně zábradlí pro zabezpečení výkopu odstranění</t>
  </si>
  <si>
    <t>-763598600</t>
  </si>
  <si>
    <t>Pomocné konstrukce při zabezpečení výkopu vodorovné pochozí přechodová lávka délky do 2 m včetně zábradlí odstranění</t>
  </si>
  <si>
    <t>119003217</t>
  </si>
  <si>
    <t>Mobilní plotová zábrana vyplněná dráty výšky do 1,5 m pro zabezpečení výkopu zřízení</t>
  </si>
  <si>
    <t>2079879145</t>
  </si>
  <si>
    <t>Pomocné konstrukce při zabezpečení výkopu svislé ocelové mobilní oplocení, výšky do 1,5 m panely vyplněné dráty zřízení</t>
  </si>
  <si>
    <t>103,8+2*2*3</t>
  </si>
  <si>
    <t>119003218</t>
  </si>
  <si>
    <t>Mobilní plotová zábrana vyplněná dráty výšky do 1,5 m pro zabezpečení výkopu odstranění</t>
  </si>
  <si>
    <t>1773267858</t>
  </si>
  <si>
    <t>Pomocné konstrukce při zabezpečení výkopu svislé ocelové mobilní oplocení, výšky do 1,5 m panely vyplněné dráty odstranění</t>
  </si>
  <si>
    <t>8</t>
  </si>
  <si>
    <t>120001101</t>
  </si>
  <si>
    <t>Příplatek za ztížení odkopávky nebo prokkopávky v blízkosti inženýrských sítí</t>
  </si>
  <si>
    <t>m3</t>
  </si>
  <si>
    <t>-1597157337</t>
  </si>
  <si>
    <t>Příplatek k cenám vykopávek za ztížení vykopávky v blízkosti inženýrských sítí nebo výbušnin v horninách jakékoliv třídy</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</si>
  <si>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</si>
  <si>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79,73*0,6*0,5+(1,5*0,6*0,5)*10 "pod dlažbou"</t>
  </si>
  <si>
    <t>20,08*0,6*0,8 "zemina"</t>
  </si>
  <si>
    <t>9</t>
  </si>
  <si>
    <t>132212102</t>
  </si>
  <si>
    <t>Hloubení rýh š do 600 mm ručním nebo pneum nářadím v nesoudržných horninách tř. 3</t>
  </si>
  <si>
    <t>951322228</t>
  </si>
  <si>
    <t>Hloubení zapažených i nezapažených rýh šířky do 600 mm ručním nebo pneumatickým nářadím s urovnáním dna do předepsaného profilu a spádu v horninách tř. 3 nesoudržných</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</si>
  <si>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</si>
  <si>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79,73*0,6*0,5+(1,5*0,6*0,5)*6 "pod dlažbou"</t>
  </si>
  <si>
    <t>10</t>
  </si>
  <si>
    <t>132212109</t>
  </si>
  <si>
    <t>Příplatek za lepivost u hloubení rýh š do 600 mm ručním nebo pneum nářadím v hornině tř. 3</t>
  </si>
  <si>
    <t>-1603663995</t>
  </si>
  <si>
    <t>Hloubení zapažených i nezapažených rýh šířky do 600 mm ručním nebo pneumatickým nářadím s urovnáním dna do předepsaného profilu a spádu v horninách tř. 3 Příplatek k cenám za lepivost horniny tř. 3</t>
  </si>
  <si>
    <t>36,257*0,2 'Přepočtené koeficientem množství</t>
  </si>
  <si>
    <t>11</t>
  </si>
  <si>
    <t>174101101</t>
  </si>
  <si>
    <t>Zásyp jam, šachet rýh nebo kolem objektů sypaninou se zhutněním</t>
  </si>
  <si>
    <t>313748520</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</si>
  <si>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</si>
  <si>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</si>
  <si>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12</t>
  </si>
  <si>
    <t>184818232</t>
  </si>
  <si>
    <t>Ochrana kmene průměru přes 300 do 500 mm bedněním výšky do 2 m</t>
  </si>
  <si>
    <t>-201754497</t>
  </si>
  <si>
    <t>Ochrana kmene bedněním před poškozením stavebním provozem zřízení včetně odstranění výšky bednění do 2 m průměru kmene přes 300 do 500 mm</t>
  </si>
  <si>
    <t>Svislé a kompletní konstrukce</t>
  </si>
  <si>
    <t>13</t>
  </si>
  <si>
    <t>310901113</t>
  </si>
  <si>
    <t>Úprava líce režného zdiva prováděného bez lišt bez spárování</t>
  </si>
  <si>
    <t>-396566209</t>
  </si>
  <si>
    <t>Úprava líce při zdění režného zdiva bez spárování jakékoliv vazby, popř. předlohy, prováděná volně bez lišt (např. do šňůry)</t>
  </si>
  <si>
    <t xml:space="preserve">Poznámka k souboru cen:_x000D_
1. Množství měrných jednotek se určuje jako u omítek._x000D_
</t>
  </si>
  <si>
    <t>(0,5*4*1,75)*3 "východ"</t>
  </si>
  <si>
    <t>(0,5*2+0,835*2)*1,75+(0,5*2+0,85*2)*4,125 "střed"</t>
  </si>
  <si>
    <t>14</t>
  </si>
  <si>
    <t>314291139</t>
  </si>
  <si>
    <t>Zdivo komínů a ventilací z cihel šamotových C30 na MC 15</t>
  </si>
  <si>
    <t>1614003974</t>
  </si>
  <si>
    <t>Zdivo komínů a ventilací volně stojících režné z cihel šamotových C30 (290x140x65 mm), na maltu MC-15</t>
  </si>
  <si>
    <t xml:space="preserve">Poznámka k souboru cen:_x000D_
1. V cenách je započtena i úprava líce režného zdiva._x000D_
</t>
  </si>
  <si>
    <t>(0,5*0,5*1,75)*3 "východ"</t>
  </si>
  <si>
    <t>(0,5*0,835*1,75)+(0,5*0,85*4,125) "střed"</t>
  </si>
  <si>
    <t>316381116</t>
  </si>
  <si>
    <t>Komínové krycí desky tl do 100 mm z betonu tř. C 12/15 až C 16/20 s přesahy do 70 mm</t>
  </si>
  <si>
    <t>-1366091</t>
  </si>
  <si>
    <t>Komínové krycí desky z betonu tř. C 12/15 až C 16/20 s případnou konstrukční obvodovou výztuží včetně bednění, s potěrem nebo s povrchem vyhlazeným ve spádu k okrajům, s přesahem do 70 mm sešikmeným v podhledu proti zatékání, tl. přes 80 do 100 mm</t>
  </si>
  <si>
    <t>(0,6*0,6)*3 "východ"</t>
  </si>
  <si>
    <t>(0,6*0,935)+(0,6*0,95) "střed"</t>
  </si>
  <si>
    <t>Komunikace pozemní</t>
  </si>
  <si>
    <t>16</t>
  </si>
  <si>
    <t>564730.1Z</t>
  </si>
  <si>
    <t>Podklad z kameniva hrubého drceného vel. 16-32 mm tl 100 mm - BEZ MATERIÁLU</t>
  </si>
  <si>
    <t>509558359</t>
  </si>
  <si>
    <t>Podklad nebo kryt z kameniva hrubého drceného vel. 16-32 mm s rozprostřením a zhutněním, po zhutnění tl. 100 mm - BEZ MATERIÁLU</t>
  </si>
  <si>
    <t>Poznámka k položce:_x000D_
MATERIÁL Z VÝKOPU</t>
  </si>
  <si>
    <t>133,095*0,8 'Přepočtené koeficientem množství</t>
  </si>
  <si>
    <t>17</t>
  </si>
  <si>
    <t>564730111</t>
  </si>
  <si>
    <t>Podklad z kameniva hrubého drceného vel. 16-32 mm tl 100 mm</t>
  </si>
  <si>
    <t>-823877666</t>
  </si>
  <si>
    <t>Podklad nebo kryt z kameniva hrubého drceného vel. 16-32 mm s rozprostřením a zhutněním, po zhutnění tl. 100 mm</t>
  </si>
  <si>
    <t>133,095*0,2 'Přepočtené koeficientem množství</t>
  </si>
  <si>
    <t>18</t>
  </si>
  <si>
    <t>564761.1Z</t>
  </si>
  <si>
    <t>Podklad z kameniva hrubého drceného vel. 32-63 mm tl 200 mm - BEZ MATERIÁLU</t>
  </si>
  <si>
    <t>-738522108</t>
  </si>
  <si>
    <t>Podklad nebo kryt z kameniva hrubého drceného vel. 32-63 mm s rozprostřením a zhutněním, po zhutnění tl. 200 mm - BEZ MATERIÁLU</t>
  </si>
  <si>
    <t>19</t>
  </si>
  <si>
    <t>564761111</t>
  </si>
  <si>
    <t>Podklad z kameniva hrubého drceného vel. 32-63 mm tl 200 mm</t>
  </si>
  <si>
    <t>-588017925</t>
  </si>
  <si>
    <t>Podklad nebo kryt z kameniva hrubého drceného vel. 32-63 mm s rozprostřením a zhutněním, po zhutnění tl. 200 mm</t>
  </si>
  <si>
    <t>20</t>
  </si>
  <si>
    <t>566901231</t>
  </si>
  <si>
    <t>Vyspravení podkladu po překopech ing sítí plochy přes 15 m2 štěrkodrtí tl. 100 mm</t>
  </si>
  <si>
    <t>-1535366672</t>
  </si>
  <si>
    <t>Vyspravení podkladu po překopech inženýrských sítí plochy přes 15 m2 s rozprostřením a zhutněním štěrkodrtí tl. 100 mm</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</si>
  <si>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</si>
  <si>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043134000</t>
  </si>
  <si>
    <t>Zkoušky zatěžovací - statická hutnící zkouška</t>
  </si>
  <si>
    <t>-642708412</t>
  </si>
  <si>
    <t xml:space="preserve">2 </t>
  </si>
  <si>
    <t>Úpravy povrchů, podlahy a osazování výplní</t>
  </si>
  <si>
    <t>22</t>
  </si>
  <si>
    <t>623631001</t>
  </si>
  <si>
    <t>Spárování spárovací maltou vnějších pohledových ploch pilířů nebo sloupů z cihel</t>
  </si>
  <si>
    <t>558990248</t>
  </si>
  <si>
    <t>Spárování vnějších ploch pohledového zdiva z cihel, spárovací maltou pilířů nebo sloupů</t>
  </si>
  <si>
    <t xml:space="preserve">Poznámka k souboru cen:_x000D_
1. Ceny jsou určeny pro ocenění dodatečného povrchového spárování vnějších ploch pohledového zdiva spárovací maltou._x000D_
</t>
  </si>
  <si>
    <t>Ostatní konstrukce a práce, bourání</t>
  </si>
  <si>
    <t>23</t>
  </si>
  <si>
    <t>916231213</t>
  </si>
  <si>
    <t>Osazení chodníkového obrubníku betonového stojatého s boční opěrou do lože z betonu prostého</t>
  </si>
  <si>
    <t>1622563825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</si>
  <si>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</si>
  <si>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</si>
  <si>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24</t>
  </si>
  <si>
    <t>M</t>
  </si>
  <si>
    <t>59217031</t>
  </si>
  <si>
    <t>obrubník betonový silniční 1000x150x250mm</t>
  </si>
  <si>
    <t>1193795297</t>
  </si>
  <si>
    <t>25</t>
  </si>
  <si>
    <t>941111131</t>
  </si>
  <si>
    <t>Montáž lešení řadového trubkového lehkého s podlahami zatížení do 200 kg/m2 š do 1,5 m v do 10 m</t>
  </si>
  <si>
    <t>1564907569</t>
  </si>
  <si>
    <t>Montáž lešení řadového trubkového lehkého pracovního s podlahami s provozním zatížením tř. 3 do 200 kg/m2 šířky tř. W12 přes 1,2 do 1,5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</si>
  <si>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</si>
  <si>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(14,75*6,5)+(8,3*2,85)*2 "západ"</t>
  </si>
  <si>
    <t>(12,5*8,75)*2 "střed"</t>
  </si>
  <si>
    <t>(14,7*6)+(19,5*2)+(19,5*3) "východ"</t>
  </si>
  <si>
    <t>26</t>
  </si>
  <si>
    <t>941111231</t>
  </si>
  <si>
    <t>Příplatek k lešení řadovému trubkovému lehkému s podlahami š 1,5 m v 10 m za první a ZKD den použití</t>
  </si>
  <si>
    <t>-1897921472</t>
  </si>
  <si>
    <t>Montáž lešení řadového trubkového lehkého pracovního s podlahami s provozním zatížením tř. 3 do 200 kg/m2 Příplatek za první a každý další den použití lešení k ceně -1131</t>
  </si>
  <si>
    <t>547,635*60 'Přepočtené koeficientem množství</t>
  </si>
  <si>
    <t>27</t>
  </si>
  <si>
    <t>941111831</t>
  </si>
  <si>
    <t>Demontáž lešení řadového trubkového lehkého s podlahami zatížení do 200 kg/m2 š do 1,5 m v do 10 m</t>
  </si>
  <si>
    <t>762016276</t>
  </si>
  <si>
    <t>Demontáž lešení řadového trubkového lehkého pracovního s podlahami s provozním zatížením tř. 3 do 200 kg/m2 šířky tř. W12 přes 1,2 do 1,5 m, výšky do 10 m</t>
  </si>
  <si>
    <t xml:space="preserve">Poznámka k souboru cen:_x000D_
1. Demontáž lešení řadového trubkového lehkého výšky přes 25 m se oceňuje individuálně._x000D_
</t>
  </si>
  <si>
    <t>28</t>
  </si>
  <si>
    <t>944711112</t>
  </si>
  <si>
    <t>Montáž záchytné stříšky š do 2 m</t>
  </si>
  <si>
    <t>-1581111473</t>
  </si>
  <si>
    <t>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</si>
  <si>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</si>
  <si>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2*3</t>
  </si>
  <si>
    <t>29</t>
  </si>
  <si>
    <t>944711212</t>
  </si>
  <si>
    <t>Příplatek k záchytné stříšce š do 2 m za první a ZKD den použití</t>
  </si>
  <si>
    <t>-448217488</t>
  </si>
  <si>
    <t>Montáž záchytné stříšky Příplatek za první a každý další den použití záchytné stříšky k ceně -1112</t>
  </si>
  <si>
    <t>6*60 'Přepočtené koeficientem množství</t>
  </si>
  <si>
    <t>30</t>
  </si>
  <si>
    <t>944711812</t>
  </si>
  <si>
    <t>Demontáž záchytné stříšky š do 2 m</t>
  </si>
  <si>
    <t>-1675839018</t>
  </si>
  <si>
    <t>Demontáž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</si>
  <si>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t>
  </si>
  <si>
    <t>31</t>
  </si>
  <si>
    <t>952901111</t>
  </si>
  <si>
    <t>Vyčištění budov bytové a občanské výstavby při výšce podlaží do 4 m</t>
  </si>
  <si>
    <t>674778519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</si>
  <si>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</si>
  <si>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</si>
  <si>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248,13*1,5</t>
  </si>
  <si>
    <t>32</t>
  </si>
  <si>
    <t>962032641</t>
  </si>
  <si>
    <t>Bourání zdiva komínového nad střechou z cihel na MC</t>
  </si>
  <si>
    <t>-272215436</t>
  </si>
  <si>
    <t>Bourání zdiva nadzákladového z cihel nebo tvárnic komínového z cihel pálených, šamotových nebo vápenopískových nad střechou na maltu cementovou</t>
  </si>
  <si>
    <t xml:space="preserve">Poznámka k souboru cen:_x000D_
1. Bourání pilířů o průřezu přes 0,36 m2 se oceňuje příslušnými cenami -2230, -2231, -2240, -2241,-2253 a -2254 jako bourání zdiva nadzákladového cihelného._x000D_
</t>
  </si>
  <si>
    <t>(0,5*0,835*1,75)+(0,5*0,85*4,125)</t>
  </si>
  <si>
    <t>997</t>
  </si>
  <si>
    <t>Přesun sutě</t>
  </si>
  <si>
    <t>33</t>
  </si>
  <si>
    <t>997013152</t>
  </si>
  <si>
    <t>Vnitrostaveništní doprava suti a vybouraných hmot pro budovy v do 9 m s omezením mechanizace</t>
  </si>
  <si>
    <t>t</t>
  </si>
  <si>
    <t>545896131</t>
  </si>
  <si>
    <t>Vnitrostaveništní doprava suti a vybouraných hmot vodorovně do 50 m svisle s omezením mechanizace pro budovy a haly výšky přes 6 do 9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</si>
  <si>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</si>
  <si>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3,9263 "betonová dlažba"</t>
  </si>
  <si>
    <t>5,8562 "podklad zemina"</t>
  </si>
  <si>
    <t>0,41 "beton"</t>
  </si>
  <si>
    <t>6,345 "cihla"</t>
  </si>
  <si>
    <t>3,298 "dřevo"</t>
  </si>
  <si>
    <t>8,474 "AZBEST"</t>
  </si>
  <si>
    <t>2,777 "lepenka"</t>
  </si>
  <si>
    <t>0,905 "klempířina"</t>
  </si>
  <si>
    <t>34</t>
  </si>
  <si>
    <t>997013501</t>
  </si>
  <si>
    <t>Odvoz suti a vybouraných hmot na skládku nebo meziskládku do 1 km se složením</t>
  </si>
  <si>
    <t>-787714956</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</si>
  <si>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</si>
  <si>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</si>
  <si>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35</t>
  </si>
  <si>
    <t>997013509</t>
  </si>
  <si>
    <t>Příplatek k odvozu suti a vybouraných hmot na skládku ZKD 1 km přes 1 km</t>
  </si>
  <si>
    <t>63092254</t>
  </si>
  <si>
    <t>Odvoz suti a vybouraných hmot na skládku nebo meziskládku se složením, na vzdálenost Příplatek k ceně za každý další i započatý 1 km přes 1 km</t>
  </si>
  <si>
    <t>"SOMPO a.s. - Hrádek"</t>
  </si>
  <si>
    <t>31,991*44 'Přepočtené koeficientem množství</t>
  </si>
  <si>
    <t>36</t>
  </si>
  <si>
    <t>997013801</t>
  </si>
  <si>
    <t>Poplatek za uložení na skládce (skládkovné) stavebního odpadu betonového kód odpadu 170 101</t>
  </si>
  <si>
    <t>-1978321098</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</si>
  <si>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</si>
  <si>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</si>
  <si>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37</t>
  </si>
  <si>
    <t>997013803</t>
  </si>
  <si>
    <t>Poplatek za uložení na skládce (skládkovné) stavebního odpadu cihelného kód odpadu 170 102</t>
  </si>
  <si>
    <t>-228085522</t>
  </si>
  <si>
    <t>Poplatek za uložení stavebního odpadu na skládce (skládkovné) cihelného zatříděného do Katalogu odpadů pod kódem 170 102</t>
  </si>
  <si>
    <t>38</t>
  </si>
  <si>
    <t>997013811</t>
  </si>
  <si>
    <t>Poplatek za uložení na skládce (skládkovné) stavebního odpadu dřevěného kód odpadu 170 201</t>
  </si>
  <si>
    <t>1155929241</t>
  </si>
  <si>
    <t>Poplatek za uložení stavebního odpadu na skládce (skládkovné) dřevěného zatříděného do Katalogu odpadů pod kódem 170 201</t>
  </si>
  <si>
    <t>39</t>
  </si>
  <si>
    <t>997013821</t>
  </si>
  <si>
    <t>Poplatek za uložení na skládce (skládkovné) stavebního odpadu s obsahem azbestu kód odpadu 170 605</t>
  </si>
  <si>
    <t>1209425055</t>
  </si>
  <si>
    <t>Poplatek za uložení stavebního odpadu na skládce (skládkovné) ze stavebních materiálů obsahujících azbest zatříděných do Katalogu odpadů pod kódem 170 605</t>
  </si>
  <si>
    <t>40</t>
  </si>
  <si>
    <t>997223845</t>
  </si>
  <si>
    <t>Poplatek za uložení na skládce (skládkovné) odpadu asfaltového bez dehtu kód odpadu 170 302</t>
  </si>
  <si>
    <t>-703513745</t>
  </si>
  <si>
    <t>Poplatek za uložení stavebního odpadu na skládce (skládkovné) asfaltového bez obsahu dehtu zatříděného do Katalogu odpadů pod kódem 170 302</t>
  </si>
  <si>
    <t>41</t>
  </si>
  <si>
    <t>997223855</t>
  </si>
  <si>
    <t>Poplatek za uložení na skládce (skládkovné) zeminy a kameniva kód odpadu 170 504</t>
  </si>
  <si>
    <t>-789482618</t>
  </si>
  <si>
    <t>Poplatek za uložení stavebního odpadu na skládce (skládkovné) zeminy a kameniva zatříděného do Katalogu odpadů pod kódem 170 504</t>
  </si>
  <si>
    <t>998</t>
  </si>
  <si>
    <t>Přesun hmot</t>
  </si>
  <si>
    <t>42</t>
  </si>
  <si>
    <t>998017002</t>
  </si>
  <si>
    <t>Přesun hmot s omezením mechanizace pro budovy v do 12 m</t>
  </si>
  <si>
    <t>1792172665</t>
  </si>
  <si>
    <t>Přesun hmot pro budovy občanské výstavby, bydlení, výrobu a služby s omezením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</si>
  <si>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</si>
  <si>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</si>
  <si>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</si>
  <si>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</si>
  <si>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</si>
  <si>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43</t>
  </si>
  <si>
    <t>712400831</t>
  </si>
  <si>
    <t>Odstranění povlakové krytiny střech do 30° jednovrstvé</t>
  </si>
  <si>
    <t>2035241177</t>
  </si>
  <si>
    <t>Odstranění ze střech šikmých přes 10° do 30° krytiny povlakové jednovrstvé</t>
  </si>
  <si>
    <t>6,5*7,15*2 "západ"</t>
  </si>
  <si>
    <t>5*13,3*2 "střed"</t>
  </si>
  <si>
    <t>5,35*18,5+7,45*18,5 "východ"</t>
  </si>
  <si>
    <t>762</t>
  </si>
  <si>
    <t>Konstrukce tesařské</t>
  </si>
  <si>
    <t>44</t>
  </si>
  <si>
    <t>762083122</t>
  </si>
  <si>
    <t>Impregnace řeziva proti dřevokaznému hmyzu, houbám a plísním máčením třída ohrožení 3 a 4</t>
  </si>
  <si>
    <t>590162892</t>
  </si>
  <si>
    <t>Práce společné pro tesařské konstrukce impregnace řeziva máčením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</si>
  <si>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</si>
  <si>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"krokve"</t>
  </si>
  <si>
    <t>(6,5*8*2)*0,12*0,18*0,05 "západ"</t>
  </si>
  <si>
    <t>(5*13*2)*0,12*0,18*0,05 "střed"</t>
  </si>
  <si>
    <t>(5,35*16+7,45*16)*0,12*0,18*0,05 "východ</t>
  </si>
  <si>
    <t>"bednění 10%"</t>
  </si>
  <si>
    <t>(6,5*7,15*2)*0,1*0,028 "západ celková plocha"</t>
  </si>
  <si>
    <t>(5*13,3*2)*0,1*0,028 "střed celková plocha"</t>
  </si>
  <si>
    <t>(5,35*18,5+7,45*18,5)*0,1*0,028 "východ celková plocha"</t>
  </si>
  <si>
    <t>-(6,5*1,1*2+1,05*7,15*2)*0,1*0,028 "západ přesahy střech"</t>
  </si>
  <si>
    <t>-(1,1*5*4+1,05*13,3*2)*0,1*0,028 "střed přesahy střech"</t>
  </si>
  <si>
    <t>-(5,35*1,1+7,45*1,1+1,05*18,5+3,25*18,5)*0,1*0,028 "východ přesahy střech"</t>
  </si>
  <si>
    <t>"bednění celoplošné"</t>
  </si>
  <si>
    <t>(6,5*1,1*2+1,05*7,15*2)*0,028 "západ přesahy střech"</t>
  </si>
  <si>
    <t>(1,1*5*4+1,05*13,3*2)*0,028 "střed přesahy střech"</t>
  </si>
  <si>
    <t>(5,35*1,1+7,45*1,1+1,05*18,5+3,25*18,5)*0,028 "východ přesahy střech"</t>
  </si>
  <si>
    <t>((7,15*0,5*2)+(0,5+0,5+0,5)*0,45*8)*0,028 "západ bednění hřebene"</t>
  </si>
  <si>
    <t>((13,3*0,5*2)+(0,5+0,5+0,5)*0,45*13)*0,028 "střed bednění hřebene"</t>
  </si>
  <si>
    <t>((18,5*0,5*2)+(0,5+0,5+0,5)*0,45*16)*0,028 "východ bednění hřebene"</t>
  </si>
  <si>
    <t>45</t>
  </si>
  <si>
    <t>762331921</t>
  </si>
  <si>
    <t>Vyřezání části střešní vazby průřezové plochy řeziva do 224 cm2 délky do 3 m</t>
  </si>
  <si>
    <t>196506058</t>
  </si>
  <si>
    <t>Vázané konstrukce krovů vyřezání části střešní vazby průřezové plochy řeziva přes 120 do 224 cm2, délky vyřezané části krovového prvku do 3 m</t>
  </si>
  <si>
    <t xml:space="preserve">Poznámka k souboru cen:_x000D_
1. U položek vyřezání střešní vazby -1911 až -1954 se množství měrných jednotek určuje v m délky prvků, bez čepů._x000D_
2. U položek doplnění části střešní vazby -2921 až -3915 se množství měrných jednotek určuje v m součtem délek jednotlivých prvků._x000D_
3. Ceny lze použít i pro ocenění oprav prostorových vázáných konstrukcí._x000D_
</t>
  </si>
  <si>
    <t>(6,5*8*2) "západ"</t>
  </si>
  <si>
    <t>(5*13*2) "střed"</t>
  </si>
  <si>
    <t>(5,35*16+7,45*16) "východ</t>
  </si>
  <si>
    <t>438,8*0,05 'Přepočtené koeficientem množství</t>
  </si>
  <si>
    <t>46</t>
  </si>
  <si>
    <t>762332922</t>
  </si>
  <si>
    <t>Doplnění části střešní vazby z hranolů průřezové plochy do 224 cm2 včetně materiálu</t>
  </si>
  <si>
    <t>-1671087709</t>
  </si>
  <si>
    <t>Vázané konstrukce krovů doplnění části střešní vazby z hranolů, nebo hranolků (materiál v ceně), průřezové plochy přes 120 do 224 cm2</t>
  </si>
  <si>
    <t>47</t>
  </si>
  <si>
    <t>762341210</t>
  </si>
  <si>
    <t>Montáž bednění střech rovných a šikmých sklonu do 60° z hrubých prken na sraz</t>
  </si>
  <si>
    <t>-688125802</t>
  </si>
  <si>
    <t>Bednění a laťování montáž bednění střech rovných a šikmých sklonu do 60° s vyřezáním otvorů z prken hrubých na sraz tl. do 32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</si>
  <si>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</si>
  <si>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6,5*7,15*2 "západ celková plocha"</t>
  </si>
  <si>
    <t>5*13,3*2 "střed celková plocha"</t>
  </si>
  <si>
    <t>5,35*18,5+7,45*18,5 "východ celková plocha"</t>
  </si>
  <si>
    <t>-(6,5*1,1*2+1,05*7,15*2) "západ přesahy střech"</t>
  </si>
  <si>
    <t>-(1,1*5*4+1,05*13,3*2) "střed přesahy střech"</t>
  </si>
  <si>
    <t>-(5,35*1,1+7,45*1,1+1,05*18,5+3,25*18,5) "východ přesahy střech"</t>
  </si>
  <si>
    <t>289,875*0,1 'Přepočtené koeficientem množství</t>
  </si>
  <si>
    <t>48</t>
  </si>
  <si>
    <t>60515111</t>
  </si>
  <si>
    <t>řezivo jehličnaté boční prkno 20-30mm</t>
  </si>
  <si>
    <t>1684780327</t>
  </si>
  <si>
    <t>(6,5*7,15*2)*0,028*0,1 "západ celková plocha"</t>
  </si>
  <si>
    <t>(5*13,3*2)*0,028*0,1 "střed celková plocha"</t>
  </si>
  <si>
    <t>(5,35*18,5+7,45*18,5)*0,028*0,1 "východ celková plocha"</t>
  </si>
  <si>
    <t>-((6,5*1,1*2+1,05*7,15*2))*0,028*0,1 "západ přesahy střech"</t>
  </si>
  <si>
    <t>-((1,1*5*4+1,05*13,3*2))*0,028*0,1 "střed přesahy střech"</t>
  </si>
  <si>
    <t>-((5,35*1,1+7,45*1,1+1,05*18,5+3,25*18,5))*0,028*0,1 "východ přesahy střech"</t>
  </si>
  <si>
    <t>0,811*1,1 'Přepočtené koeficientem množství</t>
  </si>
  <si>
    <t>762341250</t>
  </si>
  <si>
    <t>Montáž bednění střech rovných a šikmých sklonu do 60° z hoblovaných prken</t>
  </si>
  <si>
    <t>1813616937</t>
  </si>
  <si>
    <t>Bednění a laťování montáž bednění střech rovných a šikmých sklonu do 60° s vyřezáním otvorů z prken hoblovaných</t>
  </si>
  <si>
    <t>6,5*1,1*2+1,05*7,15*2 "západ přesahy střech"</t>
  </si>
  <si>
    <t>1,1*5*4+1,05*13,3*2 "střed přesahy střech"</t>
  </si>
  <si>
    <t>5,35*1,1+7,45*1,1+1,05*18,5+3,25*18,5 "východ přesahy střech"</t>
  </si>
  <si>
    <t>(7,15*0,5*2)+(0,5+0,5+0,5)*0,45*8 "západ bednění hřebene"</t>
  </si>
  <si>
    <t>(13,3*0,5*2)+(0,5+0,5+0,5)*0,45*13 "střed bednění hřebene"</t>
  </si>
  <si>
    <t>(18,5*0,5*2)+(0,5+0,5+0,5)*0,45*16 "východ bednění hřebene"</t>
  </si>
  <si>
    <t>50</t>
  </si>
  <si>
    <t>61191185</t>
  </si>
  <si>
    <t>palubky podlahové SM 28x146mm A/B</t>
  </si>
  <si>
    <t>-1445535393</t>
  </si>
  <si>
    <t>((7,15*0,5*2)+(0,5+0,5+0,5)*0,45*8) "západ bednění hřebene"</t>
  </si>
  <si>
    <t>((13,3*0,5*2)+(0,5+0,5+0,5)*0,45*13) "střed bednění hřebene"</t>
  </si>
  <si>
    <t>((18,5*0,5*2)+(0,5+0,5+0,5)*0,45*16) "východ bednění hřebene"</t>
  </si>
  <si>
    <t>236,8*1,1 'Přepočtené koeficientem množství</t>
  </si>
  <si>
    <t>51</t>
  </si>
  <si>
    <t>762341811</t>
  </si>
  <si>
    <t>Demontáž bednění střech z prken</t>
  </si>
  <si>
    <t>-1871276269</t>
  </si>
  <si>
    <t>Demontáž bednění a laťování bednění střech rovných, obloukových, sklonu do 60° se všemi nadstřešními konstrukcemi z prken hrubých, hoblovaných tl. do 32 mm</t>
  </si>
  <si>
    <t>Poznámka k položce:_x000D_
LOKÁLNÍ VÝMĚNA 10% PLOCHY NAD PŮDOU KROM PŘESAHŮ STŘEŠNÍCH ROVIN</t>
  </si>
  <si>
    <t>52</t>
  </si>
  <si>
    <t>-1608851909</t>
  </si>
  <si>
    <t>Poznámka k položce:_x000D_
CELOPLOŠNĚ PŘESAHY STŘEŠNÍCH ROVIN</t>
  </si>
  <si>
    <t>53</t>
  </si>
  <si>
    <t>762342214</t>
  </si>
  <si>
    <t>Montáž laťování na střechách jednoduchých sklonu do 60° osové vzdálenosti do 360 mm</t>
  </si>
  <si>
    <t>-1065839001</t>
  </si>
  <si>
    <t>Bednění a laťování montáž laťování střech jednoduchých sklonu do 60° při osové vzdálenosti latí přes 150 do 360 mm</t>
  </si>
  <si>
    <t>54</t>
  </si>
  <si>
    <t>60514114</t>
  </si>
  <si>
    <t>řezivo jehličnaté lať impregnovaná dl 4 m</t>
  </si>
  <si>
    <t>-1412882977</t>
  </si>
  <si>
    <t>((29+8)*7,15)*2*0,06*0,04 "západ"</t>
  </si>
  <si>
    <t>((23+8)*13,3)*2*0,06*0,04 "střed"</t>
  </si>
  <si>
    <t>((24+8)*18,5+(33+8)*18,5)*0,06*0,04 "východ"</t>
  </si>
  <si>
    <t>6,49*1,1 'Přepočtené koeficientem množství</t>
  </si>
  <si>
    <t>55</t>
  </si>
  <si>
    <t>762342441</t>
  </si>
  <si>
    <t>Montáž lišt trojúhelníkových nebo kontralatí na střechách sklonu do 60°</t>
  </si>
  <si>
    <t>619593279</t>
  </si>
  <si>
    <t>Bednění a laťování montáž lišt trojúhelníkových nebo kontralatí</t>
  </si>
  <si>
    <t>(6,5*(7+4)*2) "západ"</t>
  </si>
  <si>
    <t>(5*(13+4)*2) "střed"</t>
  </si>
  <si>
    <t>(5,35*(16+4)+7,45*(16+4)) "východ</t>
  </si>
  <si>
    <t>56</t>
  </si>
  <si>
    <t>-530134135</t>
  </si>
  <si>
    <t>(6,5*(7+4)*2)*0,06*0,04 "západ"</t>
  </si>
  <si>
    <t>(5*(13+4)*2)*0,06*0,04 "střed"</t>
  </si>
  <si>
    <t>(5,35*(16+4)+7,45*(16+4))*0,06*0,04 "východ</t>
  </si>
  <si>
    <t>1,365*1,1 'Přepočtené koeficientem množství</t>
  </si>
  <si>
    <t>57</t>
  </si>
  <si>
    <t>762395000</t>
  </si>
  <si>
    <t>Spojovací prostředky krovů, bednění, laťování, nadstřešních konstrukcí</t>
  </si>
  <si>
    <t>-1904977249</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</si>
  <si>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</si>
  <si>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</si>
  <si>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"latě"</t>
  </si>
  <si>
    <t>"kontralatě"</t>
  </si>
  <si>
    <t>58</t>
  </si>
  <si>
    <t>HZS2111</t>
  </si>
  <si>
    <t>Hodinová zúčtovací sazba tesař</t>
  </si>
  <si>
    <t>hod</t>
  </si>
  <si>
    <t>512</t>
  </si>
  <si>
    <t>1423207861</t>
  </si>
  <si>
    <t>Hodinové zúčtovací sazby profesí PSV provádění stavebních konstrukcí tesař</t>
  </si>
  <si>
    <t>40 "úprava řeziva, profilování, úprava hřebene"</t>
  </si>
  <si>
    <t>59</t>
  </si>
  <si>
    <t>HZS2112</t>
  </si>
  <si>
    <t>Hodinová zúčtovací sazba tesař odborný</t>
  </si>
  <si>
    <t>-1617432643</t>
  </si>
  <si>
    <t>Hodinové zúčtovací sazby profesí PSV provádění stavebních konstrukcí tesař odborný</t>
  </si>
  <si>
    <t>60</t>
  </si>
  <si>
    <t>998762102</t>
  </si>
  <si>
    <t>Přesun hmot tonážní pro kce tesařské v objektech v do 12 m</t>
  </si>
  <si>
    <t>-533137771</t>
  </si>
  <si>
    <t>Přesun hmot pro konstrukce tesařské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</si>
  <si>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</si>
  <si>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</si>
  <si>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</si>
  <si>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61</t>
  </si>
  <si>
    <t>764001801</t>
  </si>
  <si>
    <t>Demontáž podkladního plechu do suti</t>
  </si>
  <si>
    <t>-68989432</t>
  </si>
  <si>
    <t>Demontáž klempířských konstrukcí podkladního plechu do suti</t>
  </si>
  <si>
    <t>7,15*2 "západ"</t>
  </si>
  <si>
    <t>13,3*2 "střed"</t>
  </si>
  <si>
    <t>18,5*2 "východ"</t>
  </si>
  <si>
    <t>62</t>
  </si>
  <si>
    <t>764002801</t>
  </si>
  <si>
    <t>Demontáž závětrné lišty do suti</t>
  </si>
  <si>
    <t>-1588744979</t>
  </si>
  <si>
    <t>Demontáž klempířských konstrukcí závětrné lišty do suti</t>
  </si>
  <si>
    <t>6,5*2 "západ"</t>
  </si>
  <si>
    <t>5*4 "střed"</t>
  </si>
  <si>
    <t>5,35+7,45 "východ"</t>
  </si>
  <si>
    <t>63</t>
  </si>
  <si>
    <t>764002812</t>
  </si>
  <si>
    <t>Demontáž okapového plechu do suti v krytině skládané</t>
  </si>
  <si>
    <t>418305168</t>
  </si>
  <si>
    <t>Demontáž klempířských konstrukcí okapového plechu do suti, v krytině skládané</t>
  </si>
  <si>
    <t>64</t>
  </si>
  <si>
    <t>764002831</t>
  </si>
  <si>
    <t>Demontáž sněhového zachytávače do suti</t>
  </si>
  <si>
    <t>1321789147</t>
  </si>
  <si>
    <t>Demontáž klempířských konstrukcí sněhového zachytávače do suti</t>
  </si>
  <si>
    <t>65</t>
  </si>
  <si>
    <t>764002871</t>
  </si>
  <si>
    <t>Demontáž lemování zdí do suti</t>
  </si>
  <si>
    <t>-1341965211</t>
  </si>
  <si>
    <t>Demontáž klempířských konstrukcí lemování zdí do suti</t>
  </si>
  <si>
    <t>(0,7*2+0,9*2)*3+(0,7*2+1,05*2)*2 "komín"</t>
  </si>
  <si>
    <t>66</t>
  </si>
  <si>
    <t>764003801</t>
  </si>
  <si>
    <t>Demontáž lemování trub, konzol, držáků, ventilačních nástavců a jiných kusových prvků do suti</t>
  </si>
  <si>
    <t>-89479246</t>
  </si>
  <si>
    <t>Demontáž klempířských konstrukcí lemování trub, konzol, držáků, ventilačních nástavců a ostatních kusových prvků do suti</t>
  </si>
  <si>
    <t>3 "anténa"</t>
  </si>
  <si>
    <t>3 "kanalizace"</t>
  </si>
  <si>
    <t>67</t>
  </si>
  <si>
    <t>764004801</t>
  </si>
  <si>
    <t>Demontáž podokapního žlabu do suti</t>
  </si>
  <si>
    <t>799734200</t>
  </si>
  <si>
    <t>Demontáž klempířských konstrukcí žlabu podokapního do suti</t>
  </si>
  <si>
    <t>68</t>
  </si>
  <si>
    <t>764004861</t>
  </si>
  <si>
    <t>Demontáž svodu do suti</t>
  </si>
  <si>
    <t>-1585641701</t>
  </si>
  <si>
    <t>Demontáž klempířských konstrukcí svodu do suti</t>
  </si>
  <si>
    <t>6*2+5*1+6*1+1,5*3</t>
  </si>
  <si>
    <t>69</t>
  </si>
  <si>
    <t>764011616</t>
  </si>
  <si>
    <t>Podkladní plech z Pz s upraveným povrchem rš 500 mm - "K04"</t>
  </si>
  <si>
    <t>251514296</t>
  </si>
  <si>
    <t>Podkladní plech z pozinkovaného plechu s povrchovou úpravou rš 500 mm - "K04"</t>
  </si>
  <si>
    <t xml:space="preserve">Poznámka k souboru cen:_x000D_
1. Rozvinutá šířka podkladního plechu se určuje z rš střešního prvku._x000D_
</t>
  </si>
  <si>
    <t>70</t>
  </si>
  <si>
    <t>764101163</t>
  </si>
  <si>
    <t>Montáž krytiny střechy rovné ze šablon do 10 ks/m2 do 60°</t>
  </si>
  <si>
    <t>-475572801</t>
  </si>
  <si>
    <t>Montáž krytiny z plechu s úpravou u okapů, prostupů a výčnělků střechy rovné ze šablon, počet kusů přes 4 do 10 ks/m2 přes 30 do 60°</t>
  </si>
  <si>
    <t>71</t>
  </si>
  <si>
    <t>553502.0Z</t>
  </si>
  <si>
    <t>Příponka tašky včetně spojovacího materiálu</t>
  </si>
  <si>
    <t>1532644116</t>
  </si>
  <si>
    <t>4155*2 "základní taška"</t>
  </si>
  <si>
    <t>60*2 "Větrací taška"</t>
  </si>
  <si>
    <t>215*2 "okapní taška"</t>
  </si>
  <si>
    <t>215*2 "hřebenová taška"</t>
  </si>
  <si>
    <t>198 "štítová taška"</t>
  </si>
  <si>
    <t>215 "hřebenová krytka"</t>
  </si>
  <si>
    <t>176 "univerzální montážní taška"</t>
  </si>
  <si>
    <t>72</t>
  </si>
  <si>
    <t>553502.1Z</t>
  </si>
  <si>
    <t>Základní taška - plechová maloformátová střešní krytina ze samostatných tašek čtvercového tvaru o hraně 375 mm s povrchovou úpravou PU 50, barva cihlově hnědá (nejblíže RAL 3009)</t>
  </si>
  <si>
    <t>-98159133</t>
  </si>
  <si>
    <t>835 "(6,5*7,15*2)*8,16*1,1 západ"</t>
  </si>
  <si>
    <t>1195 "(5*13,3*2)*8,16*1,1 střed"</t>
  </si>
  <si>
    <t>2125 "(5,35*18,5+7,45*18,5)*8,16*1,1 východ"</t>
  </si>
  <si>
    <t>73</t>
  </si>
  <si>
    <t>553502.2Z</t>
  </si>
  <si>
    <t>Větrací taška - systémový doplňkový prvek střešní krytiny</t>
  </si>
  <si>
    <t>1969924613</t>
  </si>
  <si>
    <t>6*2 "západ"</t>
  </si>
  <si>
    <t>10*2 "střed"</t>
  </si>
  <si>
    <t>14*2 "východ"</t>
  </si>
  <si>
    <t>74</t>
  </si>
  <si>
    <t>553502.3Z</t>
  </si>
  <si>
    <t>Okapní taška - systémový doplňkový prvek střešní krytiny</t>
  </si>
  <si>
    <t>851372248</t>
  </si>
  <si>
    <t>40 "(7,15*2)*2,5*1,1 západ" - systémový doplňkový prvek střešní krytiny - systémový doplňkový prvek střešní krytiny</t>
  </si>
  <si>
    <t>75 "(13,3*2)*2,5*1,1 střed"</t>
  </si>
  <si>
    <t>100 "(18,5*2)*2,5*1,1 východ"</t>
  </si>
  <si>
    <t>75</t>
  </si>
  <si>
    <t>553502.4Z</t>
  </si>
  <si>
    <t>Hřebenová taška - systémový doplňkový prvek střešní krytiny</t>
  </si>
  <si>
    <t>-1643928443</t>
  </si>
  <si>
    <t>40 "(7,15*2)*2,5*1,1 západ"</t>
  </si>
  <si>
    <t>76</t>
  </si>
  <si>
    <t>553502.5Z</t>
  </si>
  <si>
    <t>Štítová taška - systémový doplňkový prvek střešní krytiny</t>
  </si>
  <si>
    <t>-184416793</t>
  </si>
  <si>
    <t>72 "(6,5*4)*2,5*1,1 západ"</t>
  </si>
  <si>
    <t>55 "(5*4)*2,5*1,1 střed"</t>
  </si>
  <si>
    <t>71 "(5,35*2+7,45*2)*2,5*1,1 východ"</t>
  </si>
  <si>
    <t>77</t>
  </si>
  <si>
    <t>553502.6Z</t>
  </si>
  <si>
    <t>Hřebenová krytka - systémový doplňkový prvek střešní krytiny</t>
  </si>
  <si>
    <t>-30081770</t>
  </si>
  <si>
    <t>78</t>
  </si>
  <si>
    <t>553502.7Z</t>
  </si>
  <si>
    <t>Univerzální montážní taška - systémový doplňkový prvek střešní krytiny</t>
  </si>
  <si>
    <t>1446623933</t>
  </si>
  <si>
    <t>" stoupací plošina"</t>
  </si>
  <si>
    <t>11*2 "střed stoupací plošina"</t>
  </si>
  <si>
    <t>19*2 "východ stoupací plošina"</t>
  </si>
  <si>
    <t>"sněhový žebřík"</t>
  </si>
  <si>
    <t>(4*2)*3 "západ sněhový žebřík"</t>
  </si>
  <si>
    <t>(6+4)*3 "střed sněhový žebřík"</t>
  </si>
  <si>
    <t>(9*2)*3 "východ sněhový žebřík"</t>
  </si>
  <si>
    <t>79</t>
  </si>
  <si>
    <t>5107042399</t>
  </si>
  <si>
    <t>Střešní výlez 600x600mm</t>
  </si>
  <si>
    <t>-1044726579</t>
  </si>
  <si>
    <t>80</t>
  </si>
  <si>
    <t>5107043350</t>
  </si>
  <si>
    <t>Anténní prostup - zakázková výroba</t>
  </si>
  <si>
    <t>-1409917614</t>
  </si>
  <si>
    <t>81</t>
  </si>
  <si>
    <t>5107043100</t>
  </si>
  <si>
    <t>Odvětrávací komínek - zakázková výroba</t>
  </si>
  <si>
    <t>-589228527</t>
  </si>
  <si>
    <t>82</t>
  </si>
  <si>
    <t>5107043.02Z</t>
  </si>
  <si>
    <t>Prostupová manžeta 6 - 70 mm - RAL</t>
  </si>
  <si>
    <t>-1744629091</t>
  </si>
  <si>
    <t>83</t>
  </si>
  <si>
    <t>5107043.04Z</t>
  </si>
  <si>
    <t>Prostupová manžeta 70 - 170 mm - RAL</t>
  </si>
  <si>
    <t>-1413676321</t>
  </si>
  <si>
    <t>84</t>
  </si>
  <si>
    <t>5107043.2Z</t>
  </si>
  <si>
    <t>Stoupací plošina RAL 1000/250/40 mm</t>
  </si>
  <si>
    <t>1832908237</t>
  </si>
  <si>
    <t>11 "střed stoupací plošina"</t>
  </si>
  <si>
    <t>19 "východ stoupací plošina"</t>
  </si>
  <si>
    <t>85</t>
  </si>
  <si>
    <t>5107043.3Z</t>
  </si>
  <si>
    <t>Vzpěra soupací plošiny s podpěrou RAL</t>
  </si>
  <si>
    <t>-202164776</t>
  </si>
  <si>
    <t>86</t>
  </si>
  <si>
    <t>5107043.4Z</t>
  </si>
  <si>
    <t>Spojka pro stoupací plošinu (pár) RAL</t>
  </si>
  <si>
    <t>-1051099590</t>
  </si>
  <si>
    <t>1 "střed stoupací plošina"</t>
  </si>
  <si>
    <t>10 "východ stoupací plošina"</t>
  </si>
  <si>
    <t>87</t>
  </si>
  <si>
    <t>5107043.5Z</t>
  </si>
  <si>
    <t>Držák mřížového zachytávače RAL</t>
  </si>
  <si>
    <t>-638794976</t>
  </si>
  <si>
    <t>88</t>
  </si>
  <si>
    <t>5107043.6Z</t>
  </si>
  <si>
    <t>Mříž sněholamu (žebřík) RAL 200/2000 mm</t>
  </si>
  <si>
    <t>602482488</t>
  </si>
  <si>
    <t>4*2 "západ sněhový žebřík"</t>
  </si>
  <si>
    <t>6+4 "střed sněhový žebřík"</t>
  </si>
  <si>
    <t>9*2 "východ sněhový žebřík"</t>
  </si>
  <si>
    <t>89</t>
  </si>
  <si>
    <t>5107043.8Z</t>
  </si>
  <si>
    <t>Sněhový hák na lať RAL  - systémový doplňkový prvek střešní krytiny</t>
  </si>
  <si>
    <t>1524470008</t>
  </si>
  <si>
    <t>Sněhový hák na lať RAL - systémový doplňkový prvek střešní krytiny</t>
  </si>
  <si>
    <t>215 "(6,5*7,15*2)*2,3 západ"</t>
  </si>
  <si>
    <t>305 "(5*13,3*2)*2,3 střed"</t>
  </si>
  <si>
    <t>545 "(5,35*18,5+7,45*18,5)*2,3 východ"</t>
  </si>
  <si>
    <t>90</t>
  </si>
  <si>
    <t>7642116.1Z</t>
  </si>
  <si>
    <t>Oplechování hřebene plechem z Pz s povrch úpravou rš 250 mm - ukončovací lišta hřebene</t>
  </si>
  <si>
    <t>195038893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</si>
  <si>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</si>
  <si>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91</t>
  </si>
  <si>
    <t>764211613</t>
  </si>
  <si>
    <t>Oplechování větraného hřebene s těsněním a perforovaným plechem z Pz s povrch úpravou rš 250 mm</t>
  </si>
  <si>
    <t>-1789565420</t>
  </si>
  <si>
    <t>Oplechování střešních prvků z pozinkovaného plechu s povrchovou úpravou hřebene větraného s použitím hřebenového plechu s těsněním a perforovaným plechem rš 250 mm</t>
  </si>
  <si>
    <t>92</t>
  </si>
  <si>
    <t>KPH416S132</t>
  </si>
  <si>
    <t>Hřebenáč RŠ 416 SP 25 0,7 mm - "K10"</t>
  </si>
  <si>
    <t>468385281</t>
  </si>
  <si>
    <t>7,15 "západ"</t>
  </si>
  <si>
    <t>13,3 "střed"</t>
  </si>
  <si>
    <t>18,5 "východ"</t>
  </si>
  <si>
    <t>38,95*1,1 'Přepočtené koeficientem množství</t>
  </si>
  <si>
    <t>93</t>
  </si>
  <si>
    <t>764212635</t>
  </si>
  <si>
    <t>Oplechování štítu závětrnou lištou z Pz s povrchovou úpravou rš 400 mm - "K01"</t>
  </si>
  <si>
    <t>411256698</t>
  </si>
  <si>
    <t>Oplechování střešních prvků z pozinkovaného plechu s povrchovou úpravou štítu závětrnou lištou rš 400 mm - "K01"</t>
  </si>
  <si>
    <t>94</t>
  </si>
  <si>
    <t>764212664</t>
  </si>
  <si>
    <t>Oplechování rovné okapové hrany z Pz s povrchovou úpravou rš 330 mm - zakládací lišta  - systémový doplňkový prvek střešní krytiny</t>
  </si>
  <si>
    <t>1940196130</t>
  </si>
  <si>
    <t>Oplechování střešních prvků z pozinkovaného plechu s povrchovou úpravou okapu okapovým plechem střechy rovné rš 330 mm - zakládací lišta - systémový doplňkový prvek střešní krytiny</t>
  </si>
  <si>
    <t>95</t>
  </si>
  <si>
    <t>764213652</t>
  </si>
  <si>
    <t>Střešní výlez pro krytinu skládanou nebo plechovou z Pz s povrchovou úpravou - "K08"</t>
  </si>
  <si>
    <t>-1410266191</t>
  </si>
  <si>
    <t>Oplechování střešních prvků z pozinkovaného plechu s povrchovou úpravou střešní výlez rozměru 600 x 600 mm, střechy s krytinou skládanou nebo plechovou - "K08"</t>
  </si>
  <si>
    <t>96</t>
  </si>
  <si>
    <t>764311613</t>
  </si>
  <si>
    <t>Lemování rovných zdí střech s krytinou skládanou z Pz s povrchovou úpravou rš 250 mm - "K05"</t>
  </si>
  <si>
    <t>-197098582</t>
  </si>
  <si>
    <t>Lemování zdí z pozinkovaného plechu s povrchovou úpravou boční nebo horní rovné, střech s krytinou skládanou mimo prejzovou rš 250 mm - "K05"</t>
  </si>
  <si>
    <t>6,5*2 "ZÁPAD"</t>
  </si>
  <si>
    <t>(1,5*2+0,85)*2 "střed komín"</t>
  </si>
  <si>
    <t>(1,1*2+0,85)*3 "východ komín"</t>
  </si>
  <si>
    <t>(0,85)*2 "střed komín spodní"</t>
  </si>
  <si>
    <t>(0,85)*3 "východ komín spodní"</t>
  </si>
  <si>
    <t>97</t>
  </si>
  <si>
    <t>764311616</t>
  </si>
  <si>
    <t>Lemování rovných zdí střech s krytinou skládanou z Pz s povrchovou úpravou rš 500 mm - "K06 + K09"</t>
  </si>
  <si>
    <t>-370099697</t>
  </si>
  <si>
    <t>Lemování zdí z pozinkovaného plechu s povrchovou úpravou boční nebo horní rovné, střech s krytinou skládanou mimo prejzovou rš 500 mm - "K06 + K09"</t>
  </si>
  <si>
    <t>98</t>
  </si>
  <si>
    <t>764312617</t>
  </si>
  <si>
    <t>Spodní lemování rovných zdí střech s krytinou skládanou z Pz s povrchovou úpravou rš 670 mm - "K07"</t>
  </si>
  <si>
    <t>1406296292</t>
  </si>
  <si>
    <t>Lemování zdí z pozinkovaného plechu s povrchovou úpravou spodní s formováním do tvaru krytiny rovných, střech s krytinou skládanou mimo prejzovou rš 670 mm - "K07"</t>
  </si>
  <si>
    <t>(0,85)*2 "střed komín"</t>
  </si>
  <si>
    <t>(0,85)*3 "východ komín"</t>
  </si>
  <si>
    <t>99</t>
  </si>
  <si>
    <t>764511603</t>
  </si>
  <si>
    <t>Žlab podokapní půlkruhový z Pz s povrchovou úpravou rš 400 mm - "K02"</t>
  </si>
  <si>
    <t>-2031414423</t>
  </si>
  <si>
    <t>Žlab podokapní z pozinkovaného plechu s povrchovou úpravou včetně háků a čel půlkruhový rš 400 mm - "K02"</t>
  </si>
  <si>
    <t>100</t>
  </si>
  <si>
    <t>764511644</t>
  </si>
  <si>
    <t>Kotlík oválný (trychtýřový) pro podokapní žlaby z Pz s povrchovou úpravou 400/120 mm - "K11"</t>
  </si>
  <si>
    <t>611664997</t>
  </si>
  <si>
    <t>Žlab podokapní z pozinkovaného plechu s povrchovou úpravou včetně háků a čel kotlík oválný (trychtýřový), rš žlabu/průměr svodu 400/120 mm - "K11"</t>
  </si>
  <si>
    <t>101</t>
  </si>
  <si>
    <t>764518623</t>
  </si>
  <si>
    <t>Svody kruhové včetně objímek, kolen, odskoků z Pz s povrchovou úpravou průměru 120 mm - "K03"</t>
  </si>
  <si>
    <t>1934692515</t>
  </si>
  <si>
    <t>Svod z pozinkovaného plechu s upraveným povrchem včetně objímek, kolen a odskoků kruhový, průměru 120 mm - "K03"</t>
  </si>
  <si>
    <t>102</t>
  </si>
  <si>
    <t>HZS2151</t>
  </si>
  <si>
    <t>Hodinová zúčtovací sazba klempíř</t>
  </si>
  <si>
    <t>1006826159</t>
  </si>
  <si>
    <t>Hodinové zúčtovací sazby profesí PSV provádění stavebních konstrukcí klempíř</t>
  </si>
  <si>
    <t>40 "přizpůsobení střešní krytiny a systémových prvků"</t>
  </si>
  <si>
    <t>103</t>
  </si>
  <si>
    <t>HZS2152</t>
  </si>
  <si>
    <t>Hodinová zúčtovací sazba klempíř odborný</t>
  </si>
  <si>
    <t>410520219</t>
  </si>
  <si>
    <t>Hodinové zúčtovací sazby profesí PSV provádění stavebních konstrukcí klempíř odborný</t>
  </si>
  <si>
    <t>104</t>
  </si>
  <si>
    <t>998764102</t>
  </si>
  <si>
    <t>Přesun hmot tonážní pro konstrukce klempířské v objektech v do 12 m</t>
  </si>
  <si>
    <t>140315857</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</si>
  <si>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</si>
  <si>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</si>
  <si>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</si>
  <si>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</si>
  <si>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105</t>
  </si>
  <si>
    <t>765131801.R</t>
  </si>
  <si>
    <t>Demontáž vláknocementové skládané krytiny sklonu do 30° do suti - AZBEST</t>
  </si>
  <si>
    <t>-1078301876</t>
  </si>
  <si>
    <t>Demontáž vláknocementové krytiny skládané sklonu do 30° do suti - AZBEST</t>
  </si>
  <si>
    <t xml:space="preserve">Poznámka k souboru cen:_x000D_
1. Ceny nelze použít pro demontáž azbestocementové krytiny._x000D_
</t>
  </si>
  <si>
    <t>106</t>
  </si>
  <si>
    <t>765131821.R</t>
  </si>
  <si>
    <t>Demontáž hřebene nebo nároží z hřebenáčů vláknocementové skládané krytiny sklonu do 30° do suti - AZBEST</t>
  </si>
  <si>
    <t>1010715656</t>
  </si>
  <si>
    <t>Demontáž vláknocementové krytiny skládané sklonu do 30° hřebene nebo nároží z hřebenáčů do suti - AZBEST</t>
  </si>
  <si>
    <t>107</t>
  </si>
  <si>
    <t>765191023</t>
  </si>
  <si>
    <t>Montáž pojistné hydroizolační nebo parotěsné kladené ve sklonu přes 20° s lepenými spoji na bednění</t>
  </si>
  <si>
    <t>2087216474</t>
  </si>
  <si>
    <t>Montáž pojistné hydroizolační nebo parotěsné fólie kladené ve sklonu přes 20° s lepenými přesahy na bednění nebo tepelnou izolaci</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</si>
  <si>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</si>
  <si>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108</t>
  </si>
  <si>
    <t>2600201120.R</t>
  </si>
  <si>
    <t>Difúzně propustná fólie pod plechovou krytinu umožňující odvod vody proniklé pod střešní krytinu a vodu zkondenzovanou</t>
  </si>
  <si>
    <t>564159056</t>
  </si>
  <si>
    <t>462,75*1,1 'Přepočtené koeficientem množství</t>
  </si>
  <si>
    <t>109</t>
  </si>
  <si>
    <t>765191091</t>
  </si>
  <si>
    <t>Příplatek k cenám montáž pojistné hydroizolační nebo parotěsné fólie za sklon přes 30°</t>
  </si>
  <si>
    <t>1555099596</t>
  </si>
  <si>
    <t>Montáž pojistné hydroizolační nebo parotěsné fólie Příplatek k cenám montáže na bednění nebo tepelnou izolaci za sklon přes 30°</t>
  </si>
  <si>
    <t>110</t>
  </si>
  <si>
    <t>765192001</t>
  </si>
  <si>
    <t>Nouzové (provizorní) zakrytí střechy plachtou</t>
  </si>
  <si>
    <t>-188976643</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</si>
  <si>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</si>
  <si>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</si>
  <si>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111</t>
  </si>
  <si>
    <t>765192811</t>
  </si>
  <si>
    <t>Demontáž střešního výlezu jakkékoliv plochy</t>
  </si>
  <si>
    <t>-1196402911</t>
  </si>
  <si>
    <t>Demontáž střešního výlezu jakékoliv plochy</t>
  </si>
  <si>
    <t xml:space="preserve">Poznámka k souboru cen:_x000D_
1. Ceny jsou určeny pro demontáž střešního výlezu bez rozlišení typu krytiny._x000D_
2. V cenách jsou započetny i náklady na: demontáž stávajícího výlezu a hrubé začistění ostění._x000D_
3. V cenách nejsou započetny náklady na: demontáž krytiny, tyto náklady se oceňují položkami části B01 tohoto katalogu._x000D_
</t>
  </si>
  <si>
    <t>112</t>
  </si>
  <si>
    <t>998765102</t>
  </si>
  <si>
    <t>Přesun hmot tonážní pro krytiny skládané v objektech v do 12 m</t>
  </si>
  <si>
    <t>-1322849085</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</si>
  <si>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</si>
  <si>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</si>
  <si>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783</t>
  </si>
  <si>
    <t>Dokončovací práce - nátěry</t>
  </si>
  <si>
    <t>113</t>
  </si>
  <si>
    <t>783206807</t>
  </si>
  <si>
    <t>Odstranění nátěrů z tesařských konstrukcí odstraňovačem nátěrů</t>
  </si>
  <si>
    <t>1027544276</t>
  </si>
  <si>
    <t>Odstranění nátěrů z tesařských konstrukcí odstraňovačem nátěrů s obroušením</t>
  </si>
  <si>
    <t>((1,05*8*2)+(1*4))*(0,12*2+0,18*2) "západ"</t>
  </si>
  <si>
    <t>((1,05*13*2)+(1*3)*2)*(0,12*2+0,18*2) "střed"</t>
  </si>
  <si>
    <t>((1,05*16+3,1*16)+(1*4))*(0,12*2+0,18*2) "východ"</t>
  </si>
  <si>
    <t>(0,16*2+0,2*2)*17,65*1+(0,08*2+0,18*2)*2,55*8+(0,17*2+0,15*2)*2,25*4+(0,35*0,35+0,35*0,1*4)*4 "východ podpěry"</t>
  </si>
  <si>
    <t>114</t>
  </si>
  <si>
    <t>783214101</t>
  </si>
  <si>
    <t>Základní jednonásobný syntetický nátěr tesařských konstrukcí</t>
  </si>
  <si>
    <t>-912071847</t>
  </si>
  <si>
    <t>Základní nátěr tesařských konstrukcí jednonásobný syntetický</t>
  </si>
  <si>
    <t>"původní řezivo"</t>
  </si>
  <si>
    <t>"nové bednění"</t>
  </si>
  <si>
    <t>115</t>
  </si>
  <si>
    <t>783217101</t>
  </si>
  <si>
    <t>Krycí jednonásobný syntetický nátěr tesařských konstrukcí</t>
  </si>
  <si>
    <t>-364092156</t>
  </si>
  <si>
    <t>Krycí nátěr tesařských konstrukcí jednonásobný syntetický</t>
  </si>
  <si>
    <t>277,701*2 'Přepočtené koeficientem množství</t>
  </si>
  <si>
    <t>Práce a dodávky M</t>
  </si>
  <si>
    <t>46-M</t>
  </si>
  <si>
    <t>Zemní práce při extr.mont.pracích</t>
  </si>
  <si>
    <t>116</t>
  </si>
  <si>
    <t>460010.1Z</t>
  </si>
  <si>
    <t>Vytyčení trasy inženýrských sítí v zastavěném prostoru</t>
  </si>
  <si>
    <t>2004040164</t>
  </si>
  <si>
    <t>Vytyčení trasy inženýrských sítí v zastavěném prostoru</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</si>
  <si>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</si>
  <si>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1 "kpl inženýrské sítě včetně jejich aktualizace"</t>
  </si>
  <si>
    <t>117</t>
  </si>
  <si>
    <t>460650932</t>
  </si>
  <si>
    <t>Kladení dlažby po překopech dlaždice betonové zámkové do lože z kameniva těženého</t>
  </si>
  <si>
    <t>-2060543309</t>
  </si>
  <si>
    <t>Vozovky a chodníky vyspravení krytu komunikací kladení dlažby po překopech pro pokládání kabelů, včetně rozprostření, urovnání a zhutnění podkladu a provedení lože z kameniva těženého z dlaždic betonových tvarovaných nebo zámkových</t>
  </si>
  <si>
    <t xml:space="preserve">Poznámka k souboru cen:_x000D_
1. V cenách -0031 až -0035 nejsou započteny náklady na získání sypaniny a její přemístění k místu zabudování._x000D_
2. V ceně -0141 nejsou započteny náklady na dodání silničních panelů. Tato dodávka se oceňuje ve specifikaci._x000D_
3. V cenách -0151 až -0153 nejsou započteny náklady na dodávku kostek. Tato dodávka se oceňuje ve specifikaci._x000D_
4. V cenách -0161 až -0162 nejsou započteny náklady na dodávku dlaždic. Tato dodávka se oceňuje ve specifikaci._x000D_
5. V cenách -0901 až -0932 nejsou započteny náklady na dodávku kameniva, kostek a dlaždic.Tato dodávka se oceňuje ve specifikaci_x000D_
</t>
  </si>
  <si>
    <t>1,5*1,5*10 "pera"</t>
  </si>
  <si>
    <t>118</t>
  </si>
  <si>
    <t>59245008</t>
  </si>
  <si>
    <t>dlažba tvar obdélník betonová 200x100x60mm barevná</t>
  </si>
  <si>
    <t>128</t>
  </si>
  <si>
    <t>1746092500</t>
  </si>
  <si>
    <t>Poznámka k položce:_x000D_
85% PŮVODNÍ DLAŽBY</t>
  </si>
  <si>
    <t>264,095*0,2 'Přepočtené koeficientem množství</t>
  </si>
  <si>
    <t>SO02 - HROMOSVOD</t>
  </si>
  <si>
    <t>Jan Landa</t>
  </si>
  <si>
    <t xml:space="preserve">    741 - Elektroinstalace - silnoproud</t>
  </si>
  <si>
    <t>1607151397</t>
  </si>
  <si>
    <t>1778374256</t>
  </si>
  <si>
    <t>119003131</t>
  </si>
  <si>
    <t>Výstražná páska pro zabezpečení výkopu zřízení</t>
  </si>
  <si>
    <t>273800412</t>
  </si>
  <si>
    <t>Pomocné konstrukce při zabezpečení výkopu svislé výstražná páska zřízení</t>
  </si>
  <si>
    <t>119003132</t>
  </si>
  <si>
    <t>Výstražná páska pro zabezpečení výkopu odstranění</t>
  </si>
  <si>
    <t>6090825</t>
  </si>
  <si>
    <t>Pomocné konstrukce při zabezpečení výkopu svislé výstražná páska odstranění</t>
  </si>
  <si>
    <t>945421110</t>
  </si>
  <si>
    <t>Hydraulická zvedací plošina na automobilovém podvozku výška zdvihu do 18 m včetně obsluhy</t>
  </si>
  <si>
    <t>470628230</t>
  </si>
  <si>
    <t>Hydraulická zvedací plošina včetně obsluhy instalovaná na automobilovém podvozku, výšky zdvihu do 18 m</t>
  </si>
  <si>
    <t>2*8</t>
  </si>
  <si>
    <t>741</t>
  </si>
  <si>
    <t>Elektroinstalace - silnoproud</t>
  </si>
  <si>
    <t>741410021</t>
  </si>
  <si>
    <t>Montáž vodič uzemňovací pásek průřezu do 120 mm2 v městské zástavbě v zemi</t>
  </si>
  <si>
    <t>-247628229</t>
  </si>
  <si>
    <t>Montáž uzemňovacího vedení s upevněním, propojením a připojením pomocí svorek v zemi s izolací spojů pásku průřezu do 120 mm2 v městské zástavbě</t>
  </si>
  <si>
    <t>35442062</t>
  </si>
  <si>
    <t>pás zemnící 30x4mm FeZn</t>
  </si>
  <si>
    <t>kg</t>
  </si>
  <si>
    <t>1875543930</t>
  </si>
  <si>
    <t>120,000/1,05</t>
  </si>
  <si>
    <t>114,286*1,1 'Přepočtené koeficientem množství</t>
  </si>
  <si>
    <t>741410041</t>
  </si>
  <si>
    <t>Montáž vodič uzemňovací drát nebo lano D do 10 mm v městské zástavbě</t>
  </si>
  <si>
    <t>-1954553931</t>
  </si>
  <si>
    <t>Montáž uzemňovacího vedení s upevněním, propojením a připojením pomocí svorek v zemi s izolací spojů drátu nebo lana Ø do 10 mm v městské zástavbě</t>
  </si>
  <si>
    <t>35441073</t>
  </si>
  <si>
    <t>drát D 10mm FeZn</t>
  </si>
  <si>
    <t>-1173239581</t>
  </si>
  <si>
    <t>20,000/1,61</t>
  </si>
  <si>
    <t>12,422*1,1 'Přepočtené koeficientem množství</t>
  </si>
  <si>
    <t>741420001</t>
  </si>
  <si>
    <t>Montáž drát nebo lano hromosvodné svodové D do 10 mm s podpěrou</t>
  </si>
  <si>
    <t>-1368047821</t>
  </si>
  <si>
    <t>Montáž hromosvodného vedení svodových drátů nebo lan s podpěrami, Ø do 10 mm</t>
  </si>
  <si>
    <t>74199.01.R</t>
  </si>
  <si>
    <t>Zemnící drát s vysokonapěťovou izolací, ekvivalent přeskok.vzd. 0,75m</t>
  </si>
  <si>
    <t>-2103958327</t>
  </si>
  <si>
    <t>741420021</t>
  </si>
  <si>
    <t>Montáž svorka hromosvodná se 2 šrouby</t>
  </si>
  <si>
    <t>635991510</t>
  </si>
  <si>
    <t>Montáž hromosvodného vedení svorek se 2 šrouby</t>
  </si>
  <si>
    <t>35441925</t>
  </si>
  <si>
    <t>svorka zkušební pro lano D 6-12 mm, FeZn</t>
  </si>
  <si>
    <t>501379701</t>
  </si>
  <si>
    <t>741420022</t>
  </si>
  <si>
    <t>Montáž svorka hromosvodná se 3 šrouby</t>
  </si>
  <si>
    <t>-1730582666</t>
  </si>
  <si>
    <t>Montáž hromosvodného vedení svorek se 3 a více šrouby</t>
  </si>
  <si>
    <t>10+12</t>
  </si>
  <si>
    <t>35441996</t>
  </si>
  <si>
    <t>svorka odbočovací a spojovací pro spojování kruhových a páskových vodičů, FeZn</t>
  </si>
  <si>
    <t>-1277125946</t>
  </si>
  <si>
    <t>35441986</t>
  </si>
  <si>
    <t>svorka odbočovací a spojovací pro pásek 30x4 mm, FeZn</t>
  </si>
  <si>
    <t>1244530028</t>
  </si>
  <si>
    <t>741420051</t>
  </si>
  <si>
    <t>Montáž vedení hromosvodné-úhelník nebo trubka s držáky do zdiva</t>
  </si>
  <si>
    <t>-400505137</t>
  </si>
  <si>
    <t>Montáž hromosvodného vedení ochranných prvků úhelníků nebo trubek s držáky do zdiva</t>
  </si>
  <si>
    <t>35441830</t>
  </si>
  <si>
    <t>úhelník ochranný na ochranu svodu - 1700 mm, FeZn</t>
  </si>
  <si>
    <t>1870979291</t>
  </si>
  <si>
    <t>35441836</t>
  </si>
  <si>
    <t>držák ochranného úhelníku do zdiva, FeZn</t>
  </si>
  <si>
    <t>-767202766</t>
  </si>
  <si>
    <t>741420101</t>
  </si>
  <si>
    <t>Montáž držáků oddáleného vedení do zdiva</t>
  </si>
  <si>
    <t>1034756825</t>
  </si>
  <si>
    <t>Montáž oddáleného vedení držáků do zdiva</t>
  </si>
  <si>
    <t>74199.02.R</t>
  </si>
  <si>
    <t>Držák vedení po konstrukci</t>
  </si>
  <si>
    <t>900835913</t>
  </si>
  <si>
    <t>741420105.R</t>
  </si>
  <si>
    <t>Distanční držák na stěnu dl. 150mm - dod. a montáž</t>
  </si>
  <si>
    <t>1565856258</t>
  </si>
  <si>
    <t>741420106.R</t>
  </si>
  <si>
    <t>Distanční držák na stožár dl. 530mm - dod. a montáž</t>
  </si>
  <si>
    <t>-1079038853</t>
  </si>
  <si>
    <t>741420901.R</t>
  </si>
  <si>
    <t>Izolovaný jímač celková dl. 1,5 m komplet - dodávka  a montáž</t>
  </si>
  <si>
    <t>-2029925738</t>
  </si>
  <si>
    <t>Izolovaný jímač celková dl. 1,5 m komplet - dodávka a montáž</t>
  </si>
  <si>
    <t>Poznámka k položce:_x000D_
Cena obsahuje:_x000D_
- izolační tyče_x000D_
- spojky_x000D_
- jímací hrot_x000D_
- připojovací prvek_x000D_
- kotvení ke střešní konstrukci</t>
  </si>
  <si>
    <t>741420902.R</t>
  </si>
  <si>
    <t>Izolovaný jímač celková dl. 2,3 m komplet - dodávka  a montáž</t>
  </si>
  <si>
    <t>-186000964</t>
  </si>
  <si>
    <t>Izolovaný jímač celková dl. 2,3 m komplet - dodávka a montáž</t>
  </si>
  <si>
    <t>741420903.R</t>
  </si>
  <si>
    <t>Izolovaný jímač celková dl. 3,0 m komplet - dodávka  a montáž</t>
  </si>
  <si>
    <t>719224318</t>
  </si>
  <si>
    <t>Izolovaný jímač celková dl. 3,0 m komplet - dodávka a montáž</t>
  </si>
  <si>
    <t>741820001</t>
  </si>
  <si>
    <t>Měření zemních odporů zemniče</t>
  </si>
  <si>
    <t>1922071348</t>
  </si>
  <si>
    <t>741820012</t>
  </si>
  <si>
    <t>Měření zemnící síť délky pásku do 200 m</t>
  </si>
  <si>
    <t>1438574567</t>
  </si>
  <si>
    <t>Měření zemních odporů zemnicí sítě délky pásku přes 100 do 200 m</t>
  </si>
  <si>
    <t>044002001</t>
  </si>
  <si>
    <t>Revize hromosvodu - revizní technik s oprávněním "D"</t>
  </si>
  <si>
    <t>1198000846</t>
  </si>
  <si>
    <t>998741102</t>
  </si>
  <si>
    <t>Přesun hmot tonážní pro silnoproud v objektech v do 12 m</t>
  </si>
  <si>
    <t>1193219804</t>
  </si>
  <si>
    <t>Přesun hmot pro silnoproud stanovený z hmotnosti přesunovaného materiálu vodorovná dopravní vzdálenost do 50 m v objektech výšky přes 6 do 12 m</t>
  </si>
  <si>
    <t>460150263</t>
  </si>
  <si>
    <t>Hloubení kabelových zapažených i nezapažených rýh ručně š 50 cm, hl 80 cm, v hornině tř 3</t>
  </si>
  <si>
    <t>-302390220</t>
  </si>
  <si>
    <t>Hloubení zapažených i nezapažených kabelových rýh ručně včetně urovnání dna s přemístěním výkopku do vzdálenosti 3 m od okraje jámy nebo naložením na dopravní prostředek šířky 50 cm, hloubky 80 cm, v hornině třídy 3</t>
  </si>
  <si>
    <t>460560263</t>
  </si>
  <si>
    <t>Zásyp rýh ručně šířky 50 cm, hloubky 80 cm, z horniny třídy 3</t>
  </si>
  <si>
    <t>1131633372</t>
  </si>
  <si>
    <t>Zásyp kabelových rýh ručně s uložením výkopku ve vrstvách včetně zhutnění a urovnání povrchu šířky 50 cm hloubky 80 cm, v hornině třídy 3</t>
  </si>
  <si>
    <t>460620007</t>
  </si>
  <si>
    <t>Zatravnění včetně zalití vodou na rovině</t>
  </si>
  <si>
    <t>-1398401477</t>
  </si>
  <si>
    <t>Úprava terénu zatravnění, včetně dodání osiva a zalití vodou na rovině</t>
  </si>
  <si>
    <t>90,000*0,5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</si>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</sst>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protection locked="0"/>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34" fillId="0" borderId="0" xfId="0" applyFont="1" applyAlignment="1" applyProtection="1">
      <alignment vertical="top" wrapText="1"/>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57"/>
      <c r="AS2" s="357"/>
      <c r="AT2" s="357"/>
      <c r="AU2" s="357"/>
      <c r="AV2" s="357"/>
      <c r="AW2" s="357"/>
      <c r="AX2" s="357"/>
      <c r="AY2" s="357"/>
      <c r="AZ2" s="357"/>
      <c r="BA2" s="357"/>
      <c r="BB2" s="357"/>
      <c r="BC2" s="357"/>
      <c r="BD2" s="357"/>
      <c r="BE2" s="357"/>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321" t="s">
        <v>14</v>
      </c>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22"/>
      <c r="AQ5" s="22"/>
      <c r="AR5" s="20"/>
      <c r="BE5" s="318" t="s">
        <v>15</v>
      </c>
      <c r="BS5" s="17" t="s">
        <v>6</v>
      </c>
    </row>
    <row r="6" spans="1:74" s="1" customFormat="1" ht="36.950000000000003" customHeight="1">
      <c r="B6" s="21"/>
      <c r="C6" s="22"/>
      <c r="D6" s="28" t="s">
        <v>16</v>
      </c>
      <c r="E6" s="22"/>
      <c r="F6" s="22"/>
      <c r="G6" s="22"/>
      <c r="H6" s="22"/>
      <c r="I6" s="22"/>
      <c r="J6" s="22"/>
      <c r="K6" s="323" t="s">
        <v>17</v>
      </c>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22"/>
      <c r="AQ6" s="22"/>
      <c r="AR6" s="20"/>
      <c r="BE6" s="319"/>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319"/>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319"/>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9"/>
      <c r="BS9" s="17" t="s">
        <v>6</v>
      </c>
    </row>
    <row r="10" spans="1:74" s="1" customFormat="1" ht="12" customHeight="1">
      <c r="B10" s="21"/>
      <c r="C10" s="22"/>
      <c r="D10" s="29"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27</v>
      </c>
      <c r="AL10" s="22"/>
      <c r="AM10" s="22"/>
      <c r="AN10" s="27" t="s">
        <v>28</v>
      </c>
      <c r="AO10" s="22"/>
      <c r="AP10" s="22"/>
      <c r="AQ10" s="22"/>
      <c r="AR10" s="20"/>
      <c r="BE10" s="319"/>
      <c r="BS10" s="17" t="s">
        <v>6</v>
      </c>
    </row>
    <row r="11" spans="1:74" s="1" customFormat="1" ht="18.399999999999999" customHeight="1">
      <c r="B11" s="21"/>
      <c r="C11" s="22"/>
      <c r="D11" s="22"/>
      <c r="E11" s="27" t="s">
        <v>29</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30</v>
      </c>
      <c r="AL11" s="22"/>
      <c r="AM11" s="22"/>
      <c r="AN11" s="27" t="s">
        <v>31</v>
      </c>
      <c r="AO11" s="22"/>
      <c r="AP11" s="22"/>
      <c r="AQ11" s="22"/>
      <c r="AR11" s="20"/>
      <c r="BE11" s="319"/>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9"/>
      <c r="BS12" s="17" t="s">
        <v>6</v>
      </c>
    </row>
    <row r="13" spans="1:74" s="1" customFormat="1" ht="12" customHeight="1">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27</v>
      </c>
      <c r="AL13" s="22"/>
      <c r="AM13" s="22"/>
      <c r="AN13" s="31" t="s">
        <v>33</v>
      </c>
      <c r="AO13" s="22"/>
      <c r="AP13" s="22"/>
      <c r="AQ13" s="22"/>
      <c r="AR13" s="20"/>
      <c r="BE13" s="319"/>
      <c r="BS13" s="17" t="s">
        <v>6</v>
      </c>
    </row>
    <row r="14" spans="1:74" ht="12.75">
      <c r="B14" s="21"/>
      <c r="C14" s="22"/>
      <c r="D14" s="22"/>
      <c r="E14" s="324" t="s">
        <v>33</v>
      </c>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29" t="s">
        <v>30</v>
      </c>
      <c r="AL14" s="22"/>
      <c r="AM14" s="22"/>
      <c r="AN14" s="31" t="s">
        <v>33</v>
      </c>
      <c r="AO14" s="22"/>
      <c r="AP14" s="22"/>
      <c r="AQ14" s="22"/>
      <c r="AR14" s="20"/>
      <c r="BE14" s="319"/>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9"/>
      <c r="BS15" s="17" t="s">
        <v>4</v>
      </c>
    </row>
    <row r="16" spans="1:74" s="1" customFormat="1" ht="12" customHeight="1">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27</v>
      </c>
      <c r="AL16" s="22"/>
      <c r="AM16" s="22"/>
      <c r="AN16" s="27" t="s">
        <v>35</v>
      </c>
      <c r="AO16" s="22"/>
      <c r="AP16" s="22"/>
      <c r="AQ16" s="22"/>
      <c r="AR16" s="20"/>
      <c r="BE16" s="319"/>
      <c r="BS16" s="17" t="s">
        <v>4</v>
      </c>
    </row>
    <row r="17" spans="1:71" s="1" customFormat="1" ht="18.399999999999999"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30</v>
      </c>
      <c r="AL17" s="22"/>
      <c r="AM17" s="22"/>
      <c r="AN17" s="27" t="s">
        <v>37</v>
      </c>
      <c r="AO17" s="22"/>
      <c r="AP17" s="22"/>
      <c r="AQ17" s="22"/>
      <c r="AR17" s="20"/>
      <c r="BE17" s="319"/>
      <c r="BS17" s="17" t="s">
        <v>38</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9"/>
      <c r="BS18" s="17" t="s">
        <v>6</v>
      </c>
    </row>
    <row r="19" spans="1:71" s="1" customFormat="1" ht="12" customHeight="1">
      <c r="B19" s="21"/>
      <c r="C19" s="22"/>
      <c r="D19" s="29"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27</v>
      </c>
      <c r="AL19" s="22"/>
      <c r="AM19" s="22"/>
      <c r="AN19" s="27" t="s">
        <v>40</v>
      </c>
      <c r="AO19" s="22"/>
      <c r="AP19" s="22"/>
      <c r="AQ19" s="22"/>
      <c r="AR19" s="20"/>
      <c r="BE19" s="319"/>
      <c r="BS19" s="17" t="s">
        <v>6</v>
      </c>
    </row>
    <row r="20" spans="1:71" s="1" customFormat="1" ht="18.399999999999999" customHeight="1">
      <c r="B20" s="21"/>
      <c r="C20" s="22"/>
      <c r="D20" s="22"/>
      <c r="E20" s="27" t="s">
        <v>41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30</v>
      </c>
      <c r="AL20" s="22"/>
      <c r="AM20" s="22"/>
      <c r="AN20" s="27" t="s">
        <v>40</v>
      </c>
      <c r="AO20" s="22"/>
      <c r="AP20" s="22"/>
      <c r="AQ20" s="22"/>
      <c r="AR20" s="20"/>
      <c r="BE20" s="319"/>
      <c r="BS20" s="17" t="s">
        <v>38</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9"/>
    </row>
    <row r="22" spans="1:71" s="1" customFormat="1" ht="12" customHeight="1">
      <c r="B22" s="21"/>
      <c r="C22" s="22"/>
      <c r="D22" s="29" t="s">
        <v>42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9"/>
    </row>
    <row r="23" spans="1:71" s="1" customFormat="1" ht="47.25" customHeight="1">
      <c r="B23" s="21"/>
      <c r="C23" s="22"/>
      <c r="D23" s="22"/>
      <c r="E23" s="326" t="s">
        <v>43</v>
      </c>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6"/>
      <c r="AL23" s="326"/>
      <c r="AM23" s="326"/>
      <c r="AN23" s="326"/>
      <c r="AO23" s="22"/>
      <c r="AP23" s="22"/>
      <c r="AQ23" s="22"/>
      <c r="AR23" s="20"/>
      <c r="BE23" s="319"/>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9"/>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319"/>
    </row>
    <row r="26" spans="1:71" s="2" customFormat="1" ht="25.9" customHeight="1">
      <c r="A26" s="34"/>
      <c r="B26" s="35"/>
      <c r="C26" s="36"/>
      <c r="D26" s="37" t="s">
        <v>44</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27">
        <f>ROUND(AG54,2)</f>
        <v>0</v>
      </c>
      <c r="AL26" s="328"/>
      <c r="AM26" s="328"/>
      <c r="AN26" s="328"/>
      <c r="AO26" s="328"/>
      <c r="AP26" s="36"/>
      <c r="AQ26" s="36"/>
      <c r="AR26" s="39"/>
      <c r="BE26" s="319"/>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319"/>
    </row>
    <row r="28" spans="1:71" s="2" customFormat="1" ht="12.75">
      <c r="A28" s="34"/>
      <c r="B28" s="35"/>
      <c r="C28" s="36"/>
      <c r="D28" s="36"/>
      <c r="E28" s="36"/>
      <c r="F28" s="36"/>
      <c r="G28" s="36"/>
      <c r="H28" s="36"/>
      <c r="I28" s="36"/>
      <c r="J28" s="36"/>
      <c r="K28" s="36"/>
      <c r="L28" s="329" t="s">
        <v>45</v>
      </c>
      <c r="M28" s="329"/>
      <c r="N28" s="329"/>
      <c r="O28" s="329"/>
      <c r="P28" s="329"/>
      <c r="Q28" s="36"/>
      <c r="R28" s="36"/>
      <c r="S28" s="36"/>
      <c r="T28" s="36"/>
      <c r="U28" s="36"/>
      <c r="V28" s="36"/>
      <c r="W28" s="329" t="s">
        <v>46</v>
      </c>
      <c r="X28" s="329"/>
      <c r="Y28" s="329"/>
      <c r="Z28" s="329"/>
      <c r="AA28" s="329"/>
      <c r="AB28" s="329"/>
      <c r="AC28" s="329"/>
      <c r="AD28" s="329"/>
      <c r="AE28" s="329"/>
      <c r="AF28" s="36"/>
      <c r="AG28" s="36"/>
      <c r="AH28" s="36"/>
      <c r="AI28" s="36"/>
      <c r="AJ28" s="36"/>
      <c r="AK28" s="329" t="s">
        <v>47</v>
      </c>
      <c r="AL28" s="329"/>
      <c r="AM28" s="329"/>
      <c r="AN28" s="329"/>
      <c r="AO28" s="329"/>
      <c r="AP28" s="36"/>
      <c r="AQ28" s="36"/>
      <c r="AR28" s="39"/>
      <c r="BE28" s="319"/>
    </row>
    <row r="29" spans="1:71" s="3" customFormat="1" ht="14.45" customHeight="1">
      <c r="B29" s="40"/>
      <c r="C29" s="41"/>
      <c r="D29" s="29" t="s">
        <v>48</v>
      </c>
      <c r="E29" s="41"/>
      <c r="F29" s="29" t="s">
        <v>49</v>
      </c>
      <c r="G29" s="41"/>
      <c r="H29" s="41"/>
      <c r="I29" s="41"/>
      <c r="J29" s="41"/>
      <c r="K29" s="41"/>
      <c r="L29" s="332">
        <v>0.21</v>
      </c>
      <c r="M29" s="331"/>
      <c r="N29" s="331"/>
      <c r="O29" s="331"/>
      <c r="P29" s="331"/>
      <c r="Q29" s="41"/>
      <c r="R29" s="41"/>
      <c r="S29" s="41"/>
      <c r="T29" s="41"/>
      <c r="U29" s="41"/>
      <c r="V29" s="41"/>
      <c r="W29" s="330">
        <f>ROUND(AZ54, 2)</f>
        <v>0</v>
      </c>
      <c r="X29" s="331"/>
      <c r="Y29" s="331"/>
      <c r="Z29" s="331"/>
      <c r="AA29" s="331"/>
      <c r="AB29" s="331"/>
      <c r="AC29" s="331"/>
      <c r="AD29" s="331"/>
      <c r="AE29" s="331"/>
      <c r="AF29" s="41"/>
      <c r="AG29" s="41"/>
      <c r="AH29" s="41"/>
      <c r="AI29" s="41"/>
      <c r="AJ29" s="41"/>
      <c r="AK29" s="330">
        <f>ROUND(AV54, 2)</f>
        <v>0</v>
      </c>
      <c r="AL29" s="331"/>
      <c r="AM29" s="331"/>
      <c r="AN29" s="331"/>
      <c r="AO29" s="331"/>
      <c r="AP29" s="41"/>
      <c r="AQ29" s="41"/>
      <c r="AR29" s="42"/>
      <c r="BE29" s="320"/>
    </row>
    <row r="30" spans="1:71" s="3" customFormat="1" ht="14.45" customHeight="1">
      <c r="B30" s="40"/>
      <c r="C30" s="41"/>
      <c r="D30" s="41"/>
      <c r="E30" s="41"/>
      <c r="F30" s="29" t="s">
        <v>50</v>
      </c>
      <c r="G30" s="41"/>
      <c r="H30" s="41"/>
      <c r="I30" s="41"/>
      <c r="J30" s="41"/>
      <c r="K30" s="41"/>
      <c r="L30" s="332">
        <v>0.15</v>
      </c>
      <c r="M30" s="331"/>
      <c r="N30" s="331"/>
      <c r="O30" s="331"/>
      <c r="P30" s="331"/>
      <c r="Q30" s="41"/>
      <c r="R30" s="41"/>
      <c r="S30" s="41"/>
      <c r="T30" s="41"/>
      <c r="U30" s="41"/>
      <c r="V30" s="41"/>
      <c r="W30" s="330">
        <f>ROUND(BA54, 2)</f>
        <v>0</v>
      </c>
      <c r="X30" s="331"/>
      <c r="Y30" s="331"/>
      <c r="Z30" s="331"/>
      <c r="AA30" s="331"/>
      <c r="AB30" s="331"/>
      <c r="AC30" s="331"/>
      <c r="AD30" s="331"/>
      <c r="AE30" s="331"/>
      <c r="AF30" s="41"/>
      <c r="AG30" s="41"/>
      <c r="AH30" s="41"/>
      <c r="AI30" s="41"/>
      <c r="AJ30" s="41"/>
      <c r="AK30" s="330">
        <f>ROUND(AW54, 2)</f>
        <v>0</v>
      </c>
      <c r="AL30" s="331"/>
      <c r="AM30" s="331"/>
      <c r="AN30" s="331"/>
      <c r="AO30" s="331"/>
      <c r="AP30" s="41"/>
      <c r="AQ30" s="41"/>
      <c r="AR30" s="42"/>
      <c r="BE30" s="320"/>
    </row>
    <row r="31" spans="1:71" s="3" customFormat="1" ht="14.45" hidden="1" customHeight="1">
      <c r="B31" s="40"/>
      <c r="C31" s="41"/>
      <c r="D31" s="41"/>
      <c r="E31" s="41"/>
      <c r="F31" s="29" t="s">
        <v>51</v>
      </c>
      <c r="G31" s="41"/>
      <c r="H31" s="41"/>
      <c r="I31" s="41"/>
      <c r="J31" s="41"/>
      <c r="K31" s="41"/>
      <c r="L31" s="332">
        <v>0.21</v>
      </c>
      <c r="M31" s="331"/>
      <c r="N31" s="331"/>
      <c r="O31" s="331"/>
      <c r="P31" s="331"/>
      <c r="Q31" s="41"/>
      <c r="R31" s="41"/>
      <c r="S31" s="41"/>
      <c r="T31" s="41"/>
      <c r="U31" s="41"/>
      <c r="V31" s="41"/>
      <c r="W31" s="330">
        <f>ROUND(BB54, 2)</f>
        <v>0</v>
      </c>
      <c r="X31" s="331"/>
      <c r="Y31" s="331"/>
      <c r="Z31" s="331"/>
      <c r="AA31" s="331"/>
      <c r="AB31" s="331"/>
      <c r="AC31" s="331"/>
      <c r="AD31" s="331"/>
      <c r="AE31" s="331"/>
      <c r="AF31" s="41"/>
      <c r="AG31" s="41"/>
      <c r="AH31" s="41"/>
      <c r="AI31" s="41"/>
      <c r="AJ31" s="41"/>
      <c r="AK31" s="330">
        <v>0</v>
      </c>
      <c r="AL31" s="331"/>
      <c r="AM31" s="331"/>
      <c r="AN31" s="331"/>
      <c r="AO31" s="331"/>
      <c r="AP31" s="41"/>
      <c r="AQ31" s="41"/>
      <c r="AR31" s="42"/>
      <c r="BE31" s="320"/>
    </row>
    <row r="32" spans="1:71" s="3" customFormat="1" ht="14.45" hidden="1" customHeight="1">
      <c r="B32" s="40"/>
      <c r="C32" s="41"/>
      <c r="D32" s="41"/>
      <c r="E32" s="41"/>
      <c r="F32" s="29" t="s">
        <v>52</v>
      </c>
      <c r="G32" s="41"/>
      <c r="H32" s="41"/>
      <c r="I32" s="41"/>
      <c r="J32" s="41"/>
      <c r="K32" s="41"/>
      <c r="L32" s="332">
        <v>0.15</v>
      </c>
      <c r="M32" s="331"/>
      <c r="N32" s="331"/>
      <c r="O32" s="331"/>
      <c r="P32" s="331"/>
      <c r="Q32" s="41"/>
      <c r="R32" s="41"/>
      <c r="S32" s="41"/>
      <c r="T32" s="41"/>
      <c r="U32" s="41"/>
      <c r="V32" s="41"/>
      <c r="W32" s="330">
        <f>ROUND(BC54, 2)</f>
        <v>0</v>
      </c>
      <c r="X32" s="331"/>
      <c r="Y32" s="331"/>
      <c r="Z32" s="331"/>
      <c r="AA32" s="331"/>
      <c r="AB32" s="331"/>
      <c r="AC32" s="331"/>
      <c r="AD32" s="331"/>
      <c r="AE32" s="331"/>
      <c r="AF32" s="41"/>
      <c r="AG32" s="41"/>
      <c r="AH32" s="41"/>
      <c r="AI32" s="41"/>
      <c r="AJ32" s="41"/>
      <c r="AK32" s="330">
        <v>0</v>
      </c>
      <c r="AL32" s="331"/>
      <c r="AM32" s="331"/>
      <c r="AN32" s="331"/>
      <c r="AO32" s="331"/>
      <c r="AP32" s="41"/>
      <c r="AQ32" s="41"/>
      <c r="AR32" s="42"/>
      <c r="BE32" s="320"/>
    </row>
    <row r="33" spans="1:57" s="3" customFormat="1" ht="14.45" hidden="1" customHeight="1">
      <c r="B33" s="40"/>
      <c r="C33" s="41"/>
      <c r="D33" s="41"/>
      <c r="E33" s="41"/>
      <c r="F33" s="29" t="s">
        <v>53</v>
      </c>
      <c r="G33" s="41"/>
      <c r="H33" s="41"/>
      <c r="I33" s="41"/>
      <c r="J33" s="41"/>
      <c r="K33" s="41"/>
      <c r="L33" s="332">
        <v>0</v>
      </c>
      <c r="M33" s="331"/>
      <c r="N33" s="331"/>
      <c r="O33" s="331"/>
      <c r="P33" s="331"/>
      <c r="Q33" s="41"/>
      <c r="R33" s="41"/>
      <c r="S33" s="41"/>
      <c r="T33" s="41"/>
      <c r="U33" s="41"/>
      <c r="V33" s="41"/>
      <c r="W33" s="330">
        <f>ROUND(BD54, 2)</f>
        <v>0</v>
      </c>
      <c r="X33" s="331"/>
      <c r="Y33" s="331"/>
      <c r="Z33" s="331"/>
      <c r="AA33" s="331"/>
      <c r="AB33" s="331"/>
      <c r="AC33" s="331"/>
      <c r="AD33" s="331"/>
      <c r="AE33" s="331"/>
      <c r="AF33" s="41"/>
      <c r="AG33" s="41"/>
      <c r="AH33" s="41"/>
      <c r="AI33" s="41"/>
      <c r="AJ33" s="41"/>
      <c r="AK33" s="330">
        <v>0</v>
      </c>
      <c r="AL33" s="331"/>
      <c r="AM33" s="331"/>
      <c r="AN33" s="331"/>
      <c r="AO33" s="331"/>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54</v>
      </c>
      <c r="E35" s="45"/>
      <c r="F35" s="45"/>
      <c r="G35" s="45"/>
      <c r="H35" s="45"/>
      <c r="I35" s="45"/>
      <c r="J35" s="45"/>
      <c r="K35" s="45"/>
      <c r="L35" s="45"/>
      <c r="M35" s="45"/>
      <c r="N35" s="45"/>
      <c r="O35" s="45"/>
      <c r="P35" s="45"/>
      <c r="Q35" s="45"/>
      <c r="R35" s="45"/>
      <c r="S35" s="45"/>
      <c r="T35" s="46" t="s">
        <v>55</v>
      </c>
      <c r="U35" s="45"/>
      <c r="V35" s="45"/>
      <c r="W35" s="45"/>
      <c r="X35" s="333" t="s">
        <v>56</v>
      </c>
      <c r="Y35" s="334"/>
      <c r="Z35" s="334"/>
      <c r="AA35" s="334"/>
      <c r="AB35" s="334"/>
      <c r="AC35" s="45"/>
      <c r="AD35" s="45"/>
      <c r="AE35" s="45"/>
      <c r="AF35" s="45"/>
      <c r="AG35" s="45"/>
      <c r="AH35" s="45"/>
      <c r="AI35" s="45"/>
      <c r="AJ35" s="45"/>
      <c r="AK35" s="335">
        <f>SUM(AK26:AK33)</f>
        <v>0</v>
      </c>
      <c r="AL35" s="334"/>
      <c r="AM35" s="334"/>
      <c r="AN35" s="334"/>
      <c r="AO35" s="336"/>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57</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13</v>
      </c>
      <c r="D44" s="52"/>
      <c r="E44" s="52"/>
      <c r="F44" s="52"/>
      <c r="G44" s="52"/>
      <c r="H44" s="52"/>
      <c r="I44" s="52"/>
      <c r="J44" s="52"/>
      <c r="K44" s="52"/>
      <c r="L44" s="52" t="str">
        <f>K5</f>
        <v>A3_19-18</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16</v>
      </c>
      <c r="D45" s="56"/>
      <c r="E45" s="56"/>
      <c r="F45" s="56"/>
      <c r="G45" s="56"/>
      <c r="H45" s="56"/>
      <c r="I45" s="56"/>
      <c r="J45" s="56"/>
      <c r="K45" s="56"/>
      <c r="L45" s="337" t="str">
        <f>K6</f>
        <v>HUMPOLEC, budova zastávky - oprava střechy</v>
      </c>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8"/>
      <c r="AL45" s="338"/>
      <c r="AM45" s="338"/>
      <c r="AN45" s="338"/>
      <c r="AO45" s="338"/>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22</v>
      </c>
      <c r="D47" s="36"/>
      <c r="E47" s="36"/>
      <c r="F47" s="36"/>
      <c r="G47" s="36"/>
      <c r="H47" s="36"/>
      <c r="I47" s="36"/>
      <c r="J47" s="36"/>
      <c r="K47" s="36"/>
      <c r="L47" s="58" t="str">
        <f>IF(K8="","",K8)</f>
        <v>st.p.č. 628 k.ú. Humpolec</v>
      </c>
      <c r="M47" s="36"/>
      <c r="N47" s="36"/>
      <c r="O47" s="36"/>
      <c r="P47" s="36"/>
      <c r="Q47" s="36"/>
      <c r="R47" s="36"/>
      <c r="S47" s="36"/>
      <c r="T47" s="36"/>
      <c r="U47" s="36"/>
      <c r="V47" s="36"/>
      <c r="W47" s="36"/>
      <c r="X47" s="36"/>
      <c r="Y47" s="36"/>
      <c r="Z47" s="36"/>
      <c r="AA47" s="36"/>
      <c r="AB47" s="36"/>
      <c r="AC47" s="36"/>
      <c r="AD47" s="36"/>
      <c r="AE47" s="36"/>
      <c r="AF47" s="36"/>
      <c r="AG47" s="36"/>
      <c r="AH47" s="36"/>
      <c r="AI47" s="29" t="s">
        <v>24</v>
      </c>
      <c r="AJ47" s="36"/>
      <c r="AK47" s="36"/>
      <c r="AL47" s="36"/>
      <c r="AM47" s="339" t="str">
        <f>IF(AN8= "","",AN8)</f>
        <v>26. 4. 2020</v>
      </c>
      <c r="AN47" s="339"/>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26</v>
      </c>
      <c r="D49" s="36"/>
      <c r="E49" s="36"/>
      <c r="F49" s="36"/>
      <c r="G49" s="36"/>
      <c r="H49" s="36"/>
      <c r="I49" s="36"/>
      <c r="J49" s="36"/>
      <c r="K49" s="36"/>
      <c r="L49" s="52" t="str">
        <f>IF(E11= "","",E11)</f>
        <v>Správa železnic, státní organizace</v>
      </c>
      <c r="M49" s="36"/>
      <c r="N49" s="36"/>
      <c r="O49" s="36"/>
      <c r="P49" s="36"/>
      <c r="Q49" s="36"/>
      <c r="R49" s="36"/>
      <c r="S49" s="36"/>
      <c r="T49" s="36"/>
      <c r="U49" s="36"/>
      <c r="V49" s="36"/>
      <c r="W49" s="36"/>
      <c r="X49" s="36"/>
      <c r="Y49" s="36"/>
      <c r="Z49" s="36"/>
      <c r="AA49" s="36"/>
      <c r="AB49" s="36"/>
      <c r="AC49" s="36"/>
      <c r="AD49" s="36"/>
      <c r="AE49" s="36"/>
      <c r="AF49" s="36"/>
      <c r="AG49" s="36"/>
      <c r="AH49" s="36"/>
      <c r="AI49" s="29" t="s">
        <v>34</v>
      </c>
      <c r="AJ49" s="36"/>
      <c r="AK49" s="36"/>
      <c r="AL49" s="36"/>
      <c r="AM49" s="340" t="str">
        <f>IF(E17="","",E17)</f>
        <v>A 3 PROJEKT, s.r.o.</v>
      </c>
      <c r="AN49" s="341"/>
      <c r="AO49" s="341"/>
      <c r="AP49" s="341"/>
      <c r="AQ49" s="36"/>
      <c r="AR49" s="39"/>
      <c r="AS49" s="342" t="s">
        <v>58</v>
      </c>
      <c r="AT49" s="343"/>
      <c r="AU49" s="60"/>
      <c r="AV49" s="60"/>
      <c r="AW49" s="60"/>
      <c r="AX49" s="60"/>
      <c r="AY49" s="60"/>
      <c r="AZ49" s="60"/>
      <c r="BA49" s="60"/>
      <c r="BB49" s="60"/>
      <c r="BC49" s="60"/>
      <c r="BD49" s="61"/>
      <c r="BE49" s="34"/>
    </row>
    <row r="50" spans="1:91" s="2" customFormat="1" ht="15.2" customHeight="1">
      <c r="A50" s="34"/>
      <c r="B50" s="35"/>
      <c r="C50" s="29" t="s">
        <v>32</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39</v>
      </c>
      <c r="AJ50" s="36"/>
      <c r="AK50" s="36"/>
      <c r="AL50" s="36"/>
      <c r="AM50" s="340" t="str">
        <f>IF(E20="","",E20)</f>
        <v>Zbyněk Dubský</v>
      </c>
      <c r="AN50" s="341"/>
      <c r="AO50" s="341"/>
      <c r="AP50" s="341"/>
      <c r="AQ50" s="36"/>
      <c r="AR50" s="39"/>
      <c r="AS50" s="344"/>
      <c r="AT50" s="345"/>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346"/>
      <c r="AT51" s="347"/>
      <c r="AU51" s="64"/>
      <c r="AV51" s="64"/>
      <c r="AW51" s="64"/>
      <c r="AX51" s="64"/>
      <c r="AY51" s="64"/>
      <c r="AZ51" s="64"/>
      <c r="BA51" s="64"/>
      <c r="BB51" s="64"/>
      <c r="BC51" s="64"/>
      <c r="BD51" s="65"/>
      <c r="BE51" s="34"/>
    </row>
    <row r="52" spans="1:91" s="2" customFormat="1" ht="29.25" customHeight="1">
      <c r="A52" s="34"/>
      <c r="B52" s="35"/>
      <c r="C52" s="348" t="s">
        <v>59</v>
      </c>
      <c r="D52" s="349"/>
      <c r="E52" s="349"/>
      <c r="F52" s="349"/>
      <c r="G52" s="349"/>
      <c r="H52" s="66"/>
      <c r="I52" s="350" t="s">
        <v>60</v>
      </c>
      <c r="J52" s="349"/>
      <c r="K52" s="349"/>
      <c r="L52" s="349"/>
      <c r="M52" s="349"/>
      <c r="N52" s="349"/>
      <c r="O52" s="349"/>
      <c r="P52" s="349"/>
      <c r="Q52" s="349"/>
      <c r="R52" s="349"/>
      <c r="S52" s="349"/>
      <c r="T52" s="349"/>
      <c r="U52" s="349"/>
      <c r="V52" s="349"/>
      <c r="W52" s="349"/>
      <c r="X52" s="349"/>
      <c r="Y52" s="349"/>
      <c r="Z52" s="349"/>
      <c r="AA52" s="349"/>
      <c r="AB52" s="349"/>
      <c r="AC52" s="349"/>
      <c r="AD52" s="349"/>
      <c r="AE52" s="349"/>
      <c r="AF52" s="349"/>
      <c r="AG52" s="351" t="s">
        <v>61</v>
      </c>
      <c r="AH52" s="349"/>
      <c r="AI52" s="349"/>
      <c r="AJ52" s="349"/>
      <c r="AK52" s="349"/>
      <c r="AL52" s="349"/>
      <c r="AM52" s="349"/>
      <c r="AN52" s="350" t="s">
        <v>62</v>
      </c>
      <c r="AO52" s="349"/>
      <c r="AP52" s="349"/>
      <c r="AQ52" s="67" t="s">
        <v>63</v>
      </c>
      <c r="AR52" s="39"/>
      <c r="AS52" s="68" t="s">
        <v>64</v>
      </c>
      <c r="AT52" s="69" t="s">
        <v>65</v>
      </c>
      <c r="AU52" s="69" t="s">
        <v>66</v>
      </c>
      <c r="AV52" s="69" t="s">
        <v>67</v>
      </c>
      <c r="AW52" s="69" t="s">
        <v>68</v>
      </c>
      <c r="AX52" s="69" t="s">
        <v>69</v>
      </c>
      <c r="AY52" s="69" t="s">
        <v>70</v>
      </c>
      <c r="AZ52" s="69" t="s">
        <v>71</v>
      </c>
      <c r="BA52" s="69" t="s">
        <v>72</v>
      </c>
      <c r="BB52" s="69" t="s">
        <v>73</v>
      </c>
      <c r="BC52" s="69" t="s">
        <v>74</v>
      </c>
      <c r="BD52" s="70" t="s">
        <v>75</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76</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355">
        <f>ROUND(SUM(AG55:AG57),2)</f>
        <v>0</v>
      </c>
      <c r="AH54" s="355"/>
      <c r="AI54" s="355"/>
      <c r="AJ54" s="355"/>
      <c r="AK54" s="355"/>
      <c r="AL54" s="355"/>
      <c r="AM54" s="355"/>
      <c r="AN54" s="356">
        <f>SUM(AG54,AT54)</f>
        <v>0</v>
      </c>
      <c r="AO54" s="356"/>
      <c r="AP54" s="356"/>
      <c r="AQ54" s="78" t="s">
        <v>40</v>
      </c>
      <c r="AR54" s="79"/>
      <c r="AS54" s="80">
        <f>ROUND(SUM(AS55:AS57),2)</f>
        <v>0</v>
      </c>
      <c r="AT54" s="81">
        <f>ROUND(SUM(AV54:AW54),2)</f>
        <v>0</v>
      </c>
      <c r="AU54" s="82">
        <f>ROUND(SUM(AU55:AU57),5)</f>
        <v>0</v>
      </c>
      <c r="AV54" s="81">
        <f>ROUND(AZ54*L29,2)</f>
        <v>0</v>
      </c>
      <c r="AW54" s="81">
        <f>ROUND(BA54*L30,2)</f>
        <v>0</v>
      </c>
      <c r="AX54" s="81">
        <f>ROUND(BB54*L29,2)</f>
        <v>0</v>
      </c>
      <c r="AY54" s="81">
        <f>ROUND(BC54*L30,2)</f>
        <v>0</v>
      </c>
      <c r="AZ54" s="81">
        <f>ROUND(SUM(AZ55:AZ57),2)</f>
        <v>0</v>
      </c>
      <c r="BA54" s="81">
        <f>ROUND(SUM(BA55:BA57),2)</f>
        <v>0</v>
      </c>
      <c r="BB54" s="81">
        <f>ROUND(SUM(BB55:BB57),2)</f>
        <v>0</v>
      </c>
      <c r="BC54" s="81">
        <f>ROUND(SUM(BC55:BC57),2)</f>
        <v>0</v>
      </c>
      <c r="BD54" s="83">
        <f>ROUND(SUM(BD55:BD57),2)</f>
        <v>0</v>
      </c>
      <c r="BS54" s="84" t="s">
        <v>77</v>
      </c>
      <c r="BT54" s="84" t="s">
        <v>78</v>
      </c>
      <c r="BU54" s="85" t="s">
        <v>79</v>
      </c>
      <c r="BV54" s="84" t="s">
        <v>80</v>
      </c>
      <c r="BW54" s="84" t="s">
        <v>5</v>
      </c>
      <c r="BX54" s="84" t="s">
        <v>81</v>
      </c>
      <c r="CL54" s="84" t="s">
        <v>19</v>
      </c>
    </row>
    <row r="55" spans="1:91" s="7" customFormat="1" ht="16.5" customHeight="1">
      <c r="A55" s="86" t="s">
        <v>82</v>
      </c>
      <c r="B55" s="87"/>
      <c r="C55" s="88"/>
      <c r="D55" s="354" t="s">
        <v>83</v>
      </c>
      <c r="E55" s="354"/>
      <c r="F55" s="354"/>
      <c r="G55" s="354"/>
      <c r="H55" s="354"/>
      <c r="I55" s="89"/>
      <c r="J55" s="354" t="s">
        <v>84</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2">
        <f>'SO00 - VRN'!J30</f>
        <v>0</v>
      </c>
      <c r="AH55" s="353"/>
      <c r="AI55" s="353"/>
      <c r="AJ55" s="353"/>
      <c r="AK55" s="353"/>
      <c r="AL55" s="353"/>
      <c r="AM55" s="353"/>
      <c r="AN55" s="352">
        <f>SUM(AG55,AT55)</f>
        <v>0</v>
      </c>
      <c r="AO55" s="353"/>
      <c r="AP55" s="353"/>
      <c r="AQ55" s="90" t="s">
        <v>85</v>
      </c>
      <c r="AR55" s="91"/>
      <c r="AS55" s="92">
        <v>0</v>
      </c>
      <c r="AT55" s="93">
        <f>ROUND(SUM(AV55:AW55),2)</f>
        <v>0</v>
      </c>
      <c r="AU55" s="94">
        <f>'SO00 - VRN'!P85</f>
        <v>0</v>
      </c>
      <c r="AV55" s="93">
        <f>'SO00 - VRN'!J33</f>
        <v>0</v>
      </c>
      <c r="AW55" s="93">
        <f>'SO00 - VRN'!J34</f>
        <v>0</v>
      </c>
      <c r="AX55" s="93">
        <f>'SO00 - VRN'!J35</f>
        <v>0</v>
      </c>
      <c r="AY55" s="93">
        <f>'SO00 - VRN'!J36</f>
        <v>0</v>
      </c>
      <c r="AZ55" s="93">
        <f>'SO00 - VRN'!F33</f>
        <v>0</v>
      </c>
      <c r="BA55" s="93">
        <f>'SO00 - VRN'!F34</f>
        <v>0</v>
      </c>
      <c r="BB55" s="93">
        <f>'SO00 - VRN'!F35</f>
        <v>0</v>
      </c>
      <c r="BC55" s="93">
        <f>'SO00 - VRN'!F36</f>
        <v>0</v>
      </c>
      <c r="BD55" s="95">
        <f>'SO00 - VRN'!F37</f>
        <v>0</v>
      </c>
      <c r="BT55" s="96" t="s">
        <v>86</v>
      </c>
      <c r="BV55" s="96" t="s">
        <v>80</v>
      </c>
      <c r="BW55" s="96" t="s">
        <v>87</v>
      </c>
      <c r="BX55" s="96" t="s">
        <v>5</v>
      </c>
      <c r="CL55" s="96" t="s">
        <v>19</v>
      </c>
      <c r="CM55" s="96" t="s">
        <v>88</v>
      </c>
    </row>
    <row r="56" spans="1:91" s="7" customFormat="1" ht="16.5" customHeight="1">
      <c r="A56" s="86" t="s">
        <v>82</v>
      </c>
      <c r="B56" s="87"/>
      <c r="C56" s="88"/>
      <c r="D56" s="354" t="s">
        <v>89</v>
      </c>
      <c r="E56" s="354"/>
      <c r="F56" s="354"/>
      <c r="G56" s="354"/>
      <c r="H56" s="354"/>
      <c r="I56" s="89"/>
      <c r="J56" s="354" t="s">
        <v>90</v>
      </c>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2">
        <f>'SO01 - STAVEBNÍ ČÁST'!J30</f>
        <v>0</v>
      </c>
      <c r="AH56" s="353"/>
      <c r="AI56" s="353"/>
      <c r="AJ56" s="353"/>
      <c r="AK56" s="353"/>
      <c r="AL56" s="353"/>
      <c r="AM56" s="353"/>
      <c r="AN56" s="352">
        <f>SUM(AG56,AT56)</f>
        <v>0</v>
      </c>
      <c r="AO56" s="353"/>
      <c r="AP56" s="353"/>
      <c r="AQ56" s="90" t="s">
        <v>85</v>
      </c>
      <c r="AR56" s="91"/>
      <c r="AS56" s="92">
        <v>0</v>
      </c>
      <c r="AT56" s="93">
        <f>ROUND(SUM(AV56:AW56),2)</f>
        <v>0</v>
      </c>
      <c r="AU56" s="94">
        <f>'SO01 - STAVEBNÍ ČÁST'!P95</f>
        <v>0</v>
      </c>
      <c r="AV56" s="93">
        <f>'SO01 - STAVEBNÍ ČÁST'!J33</f>
        <v>0</v>
      </c>
      <c r="AW56" s="93">
        <f>'SO01 - STAVEBNÍ ČÁST'!J34</f>
        <v>0</v>
      </c>
      <c r="AX56" s="93">
        <f>'SO01 - STAVEBNÍ ČÁST'!J35</f>
        <v>0</v>
      </c>
      <c r="AY56" s="93">
        <f>'SO01 - STAVEBNÍ ČÁST'!J36</f>
        <v>0</v>
      </c>
      <c r="AZ56" s="93">
        <f>'SO01 - STAVEBNÍ ČÁST'!F33</f>
        <v>0</v>
      </c>
      <c r="BA56" s="93">
        <f>'SO01 - STAVEBNÍ ČÁST'!F34</f>
        <v>0</v>
      </c>
      <c r="BB56" s="93">
        <f>'SO01 - STAVEBNÍ ČÁST'!F35</f>
        <v>0</v>
      </c>
      <c r="BC56" s="93">
        <f>'SO01 - STAVEBNÍ ČÁST'!F36</f>
        <v>0</v>
      </c>
      <c r="BD56" s="95">
        <f>'SO01 - STAVEBNÍ ČÁST'!F37</f>
        <v>0</v>
      </c>
      <c r="BT56" s="96" t="s">
        <v>86</v>
      </c>
      <c r="BV56" s="96" t="s">
        <v>80</v>
      </c>
      <c r="BW56" s="96" t="s">
        <v>91</v>
      </c>
      <c r="BX56" s="96" t="s">
        <v>5</v>
      </c>
      <c r="CL56" s="96" t="s">
        <v>19</v>
      </c>
      <c r="CM56" s="96" t="s">
        <v>88</v>
      </c>
    </row>
    <row r="57" spans="1:91" s="7" customFormat="1" ht="16.5" customHeight="1">
      <c r="A57" s="86" t="s">
        <v>82</v>
      </c>
      <c r="B57" s="87"/>
      <c r="C57" s="88"/>
      <c r="D57" s="354" t="s">
        <v>92</v>
      </c>
      <c r="E57" s="354"/>
      <c r="F57" s="354"/>
      <c r="G57" s="354"/>
      <c r="H57" s="354"/>
      <c r="I57" s="89"/>
      <c r="J57" s="354" t="s">
        <v>93</v>
      </c>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2">
        <f>'SO02 - HROMOSVOD'!J30</f>
        <v>0</v>
      </c>
      <c r="AH57" s="353"/>
      <c r="AI57" s="353"/>
      <c r="AJ57" s="353"/>
      <c r="AK57" s="353"/>
      <c r="AL57" s="353"/>
      <c r="AM57" s="353"/>
      <c r="AN57" s="352">
        <f>SUM(AG57,AT57)</f>
        <v>0</v>
      </c>
      <c r="AO57" s="353"/>
      <c r="AP57" s="353"/>
      <c r="AQ57" s="90" t="s">
        <v>85</v>
      </c>
      <c r="AR57" s="91"/>
      <c r="AS57" s="97">
        <v>0</v>
      </c>
      <c r="AT57" s="98">
        <f>ROUND(SUM(AV57:AW57),2)</f>
        <v>0</v>
      </c>
      <c r="AU57" s="99">
        <f>'SO02 - HROMOSVOD'!P86</f>
        <v>0</v>
      </c>
      <c r="AV57" s="98">
        <f>'SO02 - HROMOSVOD'!J33</f>
        <v>0</v>
      </c>
      <c r="AW57" s="98">
        <f>'SO02 - HROMOSVOD'!J34</f>
        <v>0</v>
      </c>
      <c r="AX57" s="98">
        <f>'SO02 - HROMOSVOD'!J35</f>
        <v>0</v>
      </c>
      <c r="AY57" s="98">
        <f>'SO02 - HROMOSVOD'!J36</f>
        <v>0</v>
      </c>
      <c r="AZ57" s="98">
        <f>'SO02 - HROMOSVOD'!F33</f>
        <v>0</v>
      </c>
      <c r="BA57" s="98">
        <f>'SO02 - HROMOSVOD'!F34</f>
        <v>0</v>
      </c>
      <c r="BB57" s="98">
        <f>'SO02 - HROMOSVOD'!F35</f>
        <v>0</v>
      </c>
      <c r="BC57" s="98">
        <f>'SO02 - HROMOSVOD'!F36</f>
        <v>0</v>
      </c>
      <c r="BD57" s="100">
        <f>'SO02 - HROMOSVOD'!F37</f>
        <v>0</v>
      </c>
      <c r="BT57" s="96" t="s">
        <v>86</v>
      </c>
      <c r="BV57" s="96" t="s">
        <v>80</v>
      </c>
      <c r="BW57" s="96" t="s">
        <v>94</v>
      </c>
      <c r="BX57" s="96" t="s">
        <v>5</v>
      </c>
      <c r="CL57" s="96" t="s">
        <v>19</v>
      </c>
      <c r="CM57" s="96" t="s">
        <v>88</v>
      </c>
    </row>
    <row r="58" spans="1:91" s="2" customFormat="1" ht="30" customHeight="1">
      <c r="A58" s="34"/>
      <c r="B58" s="35"/>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9"/>
      <c r="AS58" s="34"/>
      <c r="AT58" s="34"/>
      <c r="AU58" s="34"/>
      <c r="AV58" s="34"/>
      <c r="AW58" s="34"/>
      <c r="AX58" s="34"/>
      <c r="AY58" s="34"/>
      <c r="AZ58" s="34"/>
      <c r="BA58" s="34"/>
      <c r="BB58" s="34"/>
      <c r="BC58" s="34"/>
      <c r="BD58" s="34"/>
      <c r="BE58" s="34"/>
    </row>
    <row r="59" spans="1:91" s="2" customFormat="1" ht="6.95" customHeight="1">
      <c r="A59" s="34"/>
      <c r="B59" s="47"/>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39"/>
      <c r="AS59" s="34"/>
      <c r="AT59" s="34"/>
      <c r="AU59" s="34"/>
      <c r="AV59" s="34"/>
      <c r="AW59" s="34"/>
      <c r="AX59" s="34"/>
      <c r="AY59" s="34"/>
      <c r="AZ59" s="34"/>
      <c r="BA59" s="34"/>
      <c r="BB59" s="34"/>
      <c r="BC59" s="34"/>
      <c r="BD59" s="34"/>
      <c r="BE59" s="34"/>
    </row>
  </sheetData>
  <sheetProtection algorithmName="SHA-512" hashValue="0W8DpR9B3OjcxTuZSjVv45QtzVtM9NNxINqUpDYyhd0aW4nuJOhCutNdf1XPYigycC7KJk937WvHuy9pktgBkQ==" saltValue="Eqm9VqfcjMhYcvDulZD4u5uJ0Q79lpz/YQocLbWheuWLN97/0B/j4mY7MD9qQU8oEOCGLpO5NQ9zWudVgCeK2A==" spinCount="100000" sheet="1" objects="1" scenarios="1" formatColumns="0" formatRows="0"/>
  <mergeCells count="50">
    <mergeCell ref="AR2:BE2"/>
    <mergeCell ref="AN56:AP56"/>
    <mergeCell ref="AG56:AM56"/>
    <mergeCell ref="D56:H56"/>
    <mergeCell ref="J56:AF56"/>
    <mergeCell ref="AN57:AP57"/>
    <mergeCell ref="AG57:AM57"/>
    <mergeCell ref="D57:H57"/>
    <mergeCell ref="J57:AF57"/>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SO00 - VRN'!C2" display="/"/>
    <hyperlink ref="A56" location="'SO01 - STAVEBNÍ ČÁST'!C2" display="/"/>
    <hyperlink ref="A57" location="'SO02 - HROMOSVOD'!C2" display="/"/>
  </hyperlinks>
  <pageMargins left="0.39374999999999999" right="0.39374999999999999" top="0.39374999999999999" bottom="0.39374999999999999"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57"/>
      <c r="M2" s="357"/>
      <c r="N2" s="357"/>
      <c r="O2" s="357"/>
      <c r="P2" s="357"/>
      <c r="Q2" s="357"/>
      <c r="R2" s="357"/>
      <c r="S2" s="357"/>
      <c r="T2" s="357"/>
      <c r="U2" s="357"/>
      <c r="V2" s="357"/>
      <c r="AT2" s="17" t="s">
        <v>87</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58" t="str">
        <f>'Rekapitulace stavby'!K6</f>
        <v>HUMPOLEC, budova zastávky - oprava střechy</v>
      </c>
      <c r="F7" s="359"/>
      <c r="G7" s="359"/>
      <c r="H7" s="359"/>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0" t="s">
        <v>97</v>
      </c>
      <c r="F9" s="361"/>
      <c r="G9" s="361"/>
      <c r="H9" s="361"/>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26. 4. 2020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41</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4" t="s">
        <v>40</v>
      </c>
      <c r="F27" s="364"/>
      <c r="G27" s="364"/>
      <c r="H27" s="364"/>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ROUND(J85,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ROUND((SUM(BE85:BE120)),  2)</f>
        <v>0</v>
      </c>
      <c r="G33" s="34"/>
      <c r="H33" s="34"/>
      <c r="I33" s="125">
        <v>0.21</v>
      </c>
      <c r="J33" s="124">
        <f>ROUND(((SUM(BE85:BE120))*I33),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ROUND((SUM(BF85:BF120)),  2)</f>
        <v>0</v>
      </c>
      <c r="G34" s="34"/>
      <c r="H34" s="34"/>
      <c r="I34" s="125">
        <v>0.15</v>
      </c>
      <c r="J34" s="124">
        <f>ROUND(((SUM(BF85:BF120))*I34),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ROUND((SUM(BG85:BG120)),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ROUND((SUM(BH85:BH120)),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ROUND((SUM(BI85:BI120)),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5" t="str">
        <f>E7</f>
        <v>HUMPOLEC, budova zastávky - oprava střechy</v>
      </c>
      <c r="F48" s="366"/>
      <c r="G48" s="366"/>
      <c r="H48" s="366"/>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37" t="str">
        <f>E9</f>
        <v>SO00 - VRN</v>
      </c>
      <c r="F50" s="367"/>
      <c r="G50" s="367"/>
      <c r="H50" s="367"/>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st.p.č. 628 k.ú. Humpolec</v>
      </c>
      <c r="G52" s="36"/>
      <c r="H52" s="36"/>
      <c r="I52" s="111" t="s">
        <v>24</v>
      </c>
      <c r="J52" s="59" t="str">
        <f>IF(J12="","",J12)</f>
        <v>26. 4. 2020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Zbyněk Dubský</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J85</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102</v>
      </c>
      <c r="E60" s="148"/>
      <c r="F60" s="148"/>
      <c r="G60" s="148"/>
      <c r="H60" s="148"/>
      <c r="I60" s="149"/>
      <c r="J60" s="150">
        <f>J86</f>
        <v>0</v>
      </c>
      <c r="K60" s="146"/>
      <c r="L60" s="151"/>
    </row>
    <row r="61" spans="1:47" s="10" customFormat="1" ht="19.899999999999999" customHeight="1">
      <c r="B61" s="152"/>
      <c r="C61" s="153"/>
      <c r="D61" s="154" t="s">
        <v>103</v>
      </c>
      <c r="E61" s="155"/>
      <c r="F61" s="155"/>
      <c r="G61" s="155"/>
      <c r="H61" s="155"/>
      <c r="I61" s="156"/>
      <c r="J61" s="157">
        <f>J87</f>
        <v>0</v>
      </c>
      <c r="K61" s="153"/>
      <c r="L61" s="158"/>
    </row>
    <row r="62" spans="1:47" s="10" customFormat="1" ht="19.899999999999999" customHeight="1">
      <c r="B62" s="152"/>
      <c r="C62" s="153"/>
      <c r="D62" s="154" t="s">
        <v>104</v>
      </c>
      <c r="E62" s="155"/>
      <c r="F62" s="155"/>
      <c r="G62" s="155"/>
      <c r="H62" s="155"/>
      <c r="I62" s="156"/>
      <c r="J62" s="157">
        <f>J95</f>
        <v>0</v>
      </c>
      <c r="K62" s="153"/>
      <c r="L62" s="158"/>
    </row>
    <row r="63" spans="1:47" s="10" customFormat="1" ht="19.899999999999999" customHeight="1">
      <c r="B63" s="152"/>
      <c r="C63" s="153"/>
      <c r="D63" s="154" t="s">
        <v>105</v>
      </c>
      <c r="E63" s="155"/>
      <c r="F63" s="155"/>
      <c r="G63" s="155"/>
      <c r="H63" s="155"/>
      <c r="I63" s="156"/>
      <c r="J63" s="157">
        <f>J100</f>
        <v>0</v>
      </c>
      <c r="K63" s="153"/>
      <c r="L63" s="158"/>
    </row>
    <row r="64" spans="1:47" s="10" customFormat="1" ht="19.899999999999999" customHeight="1">
      <c r="B64" s="152"/>
      <c r="C64" s="153"/>
      <c r="D64" s="154" t="s">
        <v>106</v>
      </c>
      <c r="E64" s="155"/>
      <c r="F64" s="155"/>
      <c r="G64" s="155"/>
      <c r="H64" s="155"/>
      <c r="I64" s="156"/>
      <c r="J64" s="157">
        <f>J105</f>
        <v>0</v>
      </c>
      <c r="K64" s="153"/>
      <c r="L64" s="158"/>
    </row>
    <row r="65" spans="1:31" s="10" customFormat="1" ht="19.899999999999999" customHeight="1">
      <c r="B65" s="152"/>
      <c r="C65" s="153"/>
      <c r="D65" s="154" t="s">
        <v>107</v>
      </c>
      <c r="E65" s="155"/>
      <c r="F65" s="155"/>
      <c r="G65" s="155"/>
      <c r="H65" s="155"/>
      <c r="I65" s="156"/>
      <c r="J65" s="157">
        <f>J116</f>
        <v>0</v>
      </c>
      <c r="K65" s="153"/>
      <c r="L65" s="158"/>
    </row>
    <row r="66" spans="1:31" s="2" customFormat="1" ht="21.75" customHeight="1">
      <c r="A66" s="34"/>
      <c r="B66" s="35"/>
      <c r="C66" s="36"/>
      <c r="D66" s="36"/>
      <c r="E66" s="36"/>
      <c r="F66" s="36"/>
      <c r="G66" s="36"/>
      <c r="H66" s="36"/>
      <c r="I66" s="108"/>
      <c r="J66" s="36"/>
      <c r="K66" s="36"/>
      <c r="L66" s="109"/>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136"/>
      <c r="J67" s="48"/>
      <c r="K67" s="48"/>
      <c r="L67" s="109"/>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139"/>
      <c r="J71" s="50"/>
      <c r="K71" s="50"/>
      <c r="L71" s="109"/>
      <c r="S71" s="34"/>
      <c r="T71" s="34"/>
      <c r="U71" s="34"/>
      <c r="V71" s="34"/>
      <c r="W71" s="34"/>
      <c r="X71" s="34"/>
      <c r="Y71" s="34"/>
      <c r="Z71" s="34"/>
      <c r="AA71" s="34"/>
      <c r="AB71" s="34"/>
      <c r="AC71" s="34"/>
      <c r="AD71" s="34"/>
      <c r="AE71" s="34"/>
    </row>
    <row r="72" spans="1:31" s="2" customFormat="1" ht="24.95" customHeight="1">
      <c r="A72" s="34"/>
      <c r="B72" s="35"/>
      <c r="C72" s="23" t="s">
        <v>108</v>
      </c>
      <c r="D72" s="36"/>
      <c r="E72" s="36"/>
      <c r="F72" s="36"/>
      <c r="G72" s="36"/>
      <c r="H72" s="36"/>
      <c r="I72" s="108"/>
      <c r="J72" s="36"/>
      <c r="K72" s="36"/>
      <c r="L72" s="109"/>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12" customHeight="1">
      <c r="A74" s="34"/>
      <c r="B74" s="35"/>
      <c r="C74" s="29" t="s">
        <v>16</v>
      </c>
      <c r="D74" s="36"/>
      <c r="E74" s="36"/>
      <c r="F74" s="36"/>
      <c r="G74" s="36"/>
      <c r="H74" s="36"/>
      <c r="I74" s="108"/>
      <c r="J74" s="36"/>
      <c r="K74" s="36"/>
      <c r="L74" s="109"/>
      <c r="S74" s="34"/>
      <c r="T74" s="34"/>
      <c r="U74" s="34"/>
      <c r="V74" s="34"/>
      <c r="W74" s="34"/>
      <c r="X74" s="34"/>
      <c r="Y74" s="34"/>
      <c r="Z74" s="34"/>
      <c r="AA74" s="34"/>
      <c r="AB74" s="34"/>
      <c r="AC74" s="34"/>
      <c r="AD74" s="34"/>
      <c r="AE74" s="34"/>
    </row>
    <row r="75" spans="1:31" s="2" customFormat="1" ht="16.5" customHeight="1">
      <c r="A75" s="34"/>
      <c r="B75" s="35"/>
      <c r="C75" s="36"/>
      <c r="D75" s="36"/>
      <c r="E75" s="365" t="str">
        <f>E7</f>
        <v>HUMPOLEC, budova zastávky - oprava střechy</v>
      </c>
      <c r="F75" s="366"/>
      <c r="G75" s="366"/>
      <c r="H75" s="366"/>
      <c r="I75" s="108"/>
      <c r="J75" s="36"/>
      <c r="K75" s="36"/>
      <c r="L75" s="109"/>
      <c r="S75" s="34"/>
      <c r="T75" s="34"/>
      <c r="U75" s="34"/>
      <c r="V75" s="34"/>
      <c r="W75" s="34"/>
      <c r="X75" s="34"/>
      <c r="Y75" s="34"/>
      <c r="Z75" s="34"/>
      <c r="AA75" s="34"/>
      <c r="AB75" s="34"/>
      <c r="AC75" s="34"/>
      <c r="AD75" s="34"/>
      <c r="AE75" s="34"/>
    </row>
    <row r="76" spans="1:31" s="2" customFormat="1" ht="12" customHeight="1">
      <c r="A76" s="34"/>
      <c r="B76" s="35"/>
      <c r="C76" s="29" t="s">
        <v>96</v>
      </c>
      <c r="D76" s="36"/>
      <c r="E76" s="36"/>
      <c r="F76" s="36"/>
      <c r="G76" s="36"/>
      <c r="H76" s="36"/>
      <c r="I76" s="108"/>
      <c r="J76" s="36"/>
      <c r="K76" s="36"/>
      <c r="L76" s="109"/>
      <c r="S76" s="34"/>
      <c r="T76" s="34"/>
      <c r="U76" s="34"/>
      <c r="V76" s="34"/>
      <c r="W76" s="34"/>
      <c r="X76" s="34"/>
      <c r="Y76" s="34"/>
      <c r="Z76" s="34"/>
      <c r="AA76" s="34"/>
      <c r="AB76" s="34"/>
      <c r="AC76" s="34"/>
      <c r="AD76" s="34"/>
      <c r="AE76" s="34"/>
    </row>
    <row r="77" spans="1:31" s="2" customFormat="1" ht="16.5" customHeight="1">
      <c r="A77" s="34"/>
      <c r="B77" s="35"/>
      <c r="C77" s="36"/>
      <c r="D77" s="36"/>
      <c r="E77" s="337" t="str">
        <f>E9</f>
        <v>SO00 - VRN</v>
      </c>
      <c r="F77" s="367"/>
      <c r="G77" s="367"/>
      <c r="H77" s="367"/>
      <c r="I77" s="108"/>
      <c r="J77" s="36"/>
      <c r="K77" s="36"/>
      <c r="L77" s="109"/>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108"/>
      <c r="J78" s="36"/>
      <c r="K78" s="36"/>
      <c r="L78" s="109"/>
      <c r="S78" s="34"/>
      <c r="T78" s="34"/>
      <c r="U78" s="34"/>
      <c r="V78" s="34"/>
      <c r="W78" s="34"/>
      <c r="X78" s="34"/>
      <c r="Y78" s="34"/>
      <c r="Z78" s="34"/>
      <c r="AA78" s="34"/>
      <c r="AB78" s="34"/>
      <c r="AC78" s="34"/>
      <c r="AD78" s="34"/>
      <c r="AE78" s="34"/>
    </row>
    <row r="79" spans="1:31" s="2" customFormat="1" ht="12" customHeight="1">
      <c r="A79" s="34"/>
      <c r="B79" s="35"/>
      <c r="C79" s="29" t="s">
        <v>22</v>
      </c>
      <c r="D79" s="36"/>
      <c r="E79" s="36"/>
      <c r="F79" s="27" t="str">
        <f>F12</f>
        <v>st.p.č. 628 k.ú. Humpolec</v>
      </c>
      <c r="G79" s="36"/>
      <c r="H79" s="36"/>
      <c r="I79" s="111" t="s">
        <v>24</v>
      </c>
      <c r="J79" s="59" t="str">
        <f>IF(J12="","",J12)</f>
        <v>26. 4. 2020</v>
      </c>
      <c r="K79" s="36"/>
      <c r="L79" s="109"/>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108"/>
      <c r="J80" s="36"/>
      <c r="K80" s="36"/>
      <c r="L80" s="109"/>
      <c r="S80" s="34"/>
      <c r="T80" s="34"/>
      <c r="U80" s="34"/>
      <c r="V80" s="34"/>
      <c r="W80" s="34"/>
      <c r="X80" s="34"/>
      <c r="Y80" s="34"/>
      <c r="Z80" s="34"/>
      <c r="AA80" s="34"/>
      <c r="AB80" s="34"/>
      <c r="AC80" s="34"/>
      <c r="AD80" s="34"/>
      <c r="AE80" s="34"/>
    </row>
    <row r="81" spans="1:65" s="2" customFormat="1" ht="25.7" customHeight="1">
      <c r="A81" s="34"/>
      <c r="B81" s="35"/>
      <c r="C81" s="29" t="s">
        <v>26</v>
      </c>
      <c r="D81" s="36"/>
      <c r="E81" s="36"/>
      <c r="F81" s="27" t="str">
        <f>E15</f>
        <v>Správa železnic, státní organizace</v>
      </c>
      <c r="G81" s="36"/>
      <c r="H81" s="36"/>
      <c r="I81" s="111" t="s">
        <v>34</v>
      </c>
      <c r="J81" s="32" t="str">
        <f>E21</f>
        <v>A 3 PROJEKT, s.r.o.</v>
      </c>
      <c r="K81" s="36"/>
      <c r="L81" s="109"/>
      <c r="S81" s="34"/>
      <c r="T81" s="34"/>
      <c r="U81" s="34"/>
      <c r="V81" s="34"/>
      <c r="W81" s="34"/>
      <c r="X81" s="34"/>
      <c r="Y81" s="34"/>
      <c r="Z81" s="34"/>
      <c r="AA81" s="34"/>
      <c r="AB81" s="34"/>
      <c r="AC81" s="34"/>
      <c r="AD81" s="34"/>
      <c r="AE81" s="34"/>
    </row>
    <row r="82" spans="1:65" s="2" customFormat="1" ht="15.2" customHeight="1">
      <c r="A82" s="34"/>
      <c r="B82" s="35"/>
      <c r="C82" s="29" t="s">
        <v>32</v>
      </c>
      <c r="D82" s="36"/>
      <c r="E82" s="36"/>
      <c r="F82" s="27" t="str">
        <f>IF(E18="","",E18)</f>
        <v>Vyplň údaj</v>
      </c>
      <c r="G82" s="36"/>
      <c r="H82" s="36"/>
      <c r="I82" s="111" t="s">
        <v>39</v>
      </c>
      <c r="J82" s="32" t="str">
        <f>E24</f>
        <v>Zbyněk Dubský</v>
      </c>
      <c r="K82" s="36"/>
      <c r="L82" s="109"/>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108"/>
      <c r="J83" s="36"/>
      <c r="K83" s="36"/>
      <c r="L83" s="109"/>
      <c r="S83" s="34"/>
      <c r="T83" s="34"/>
      <c r="U83" s="34"/>
      <c r="V83" s="34"/>
      <c r="W83" s="34"/>
      <c r="X83" s="34"/>
      <c r="Y83" s="34"/>
      <c r="Z83" s="34"/>
      <c r="AA83" s="34"/>
      <c r="AB83" s="34"/>
      <c r="AC83" s="34"/>
      <c r="AD83" s="34"/>
      <c r="AE83" s="34"/>
    </row>
    <row r="84" spans="1:65" s="11" customFormat="1" ht="29.25" customHeight="1">
      <c r="A84" s="159"/>
      <c r="B84" s="160"/>
      <c r="C84" s="161" t="s">
        <v>109</v>
      </c>
      <c r="D84" s="162" t="s">
        <v>63</v>
      </c>
      <c r="E84" s="162" t="s">
        <v>59</v>
      </c>
      <c r="F84" s="162" t="s">
        <v>60</v>
      </c>
      <c r="G84" s="162" t="s">
        <v>110</v>
      </c>
      <c r="H84" s="162" t="s">
        <v>111</v>
      </c>
      <c r="I84" s="163" t="s">
        <v>112</v>
      </c>
      <c r="J84" s="162" t="s">
        <v>100</v>
      </c>
      <c r="K84" s="164" t="s">
        <v>113</v>
      </c>
      <c r="L84" s="165"/>
      <c r="M84" s="68" t="s">
        <v>40</v>
      </c>
      <c r="N84" s="69" t="s">
        <v>48</v>
      </c>
      <c r="O84" s="69" t="s">
        <v>114</v>
      </c>
      <c r="P84" s="69" t="s">
        <v>115</v>
      </c>
      <c r="Q84" s="69" t="s">
        <v>116</v>
      </c>
      <c r="R84" s="69" t="s">
        <v>117</v>
      </c>
      <c r="S84" s="69" t="s">
        <v>118</v>
      </c>
      <c r="T84" s="70" t="s">
        <v>119</v>
      </c>
      <c r="U84" s="159"/>
      <c r="V84" s="159"/>
      <c r="W84" s="159"/>
      <c r="X84" s="159"/>
      <c r="Y84" s="159"/>
      <c r="Z84" s="159"/>
      <c r="AA84" s="159"/>
      <c r="AB84" s="159"/>
      <c r="AC84" s="159"/>
      <c r="AD84" s="159"/>
      <c r="AE84" s="159"/>
    </row>
    <row r="85" spans="1:65" s="2" customFormat="1" ht="22.9" customHeight="1">
      <c r="A85" s="34"/>
      <c r="B85" s="35"/>
      <c r="C85" s="75" t="s">
        <v>120</v>
      </c>
      <c r="D85" s="36"/>
      <c r="E85" s="36"/>
      <c r="F85" s="36"/>
      <c r="G85" s="36"/>
      <c r="H85" s="36"/>
      <c r="I85" s="108"/>
      <c r="J85" s="166">
        <f>BK85</f>
        <v>0</v>
      </c>
      <c r="K85" s="36"/>
      <c r="L85" s="39"/>
      <c r="M85" s="71"/>
      <c r="N85" s="167"/>
      <c r="O85" s="72"/>
      <c r="P85" s="168">
        <f>P86</f>
        <v>0</v>
      </c>
      <c r="Q85" s="72"/>
      <c r="R85" s="168">
        <f>R86</f>
        <v>0</v>
      </c>
      <c r="S85" s="72"/>
      <c r="T85" s="169">
        <f>T86</f>
        <v>0</v>
      </c>
      <c r="U85" s="34"/>
      <c r="V85" s="34"/>
      <c r="W85" s="34"/>
      <c r="X85" s="34"/>
      <c r="Y85" s="34"/>
      <c r="Z85" s="34"/>
      <c r="AA85" s="34"/>
      <c r="AB85" s="34"/>
      <c r="AC85" s="34"/>
      <c r="AD85" s="34"/>
      <c r="AE85" s="34"/>
      <c r="AT85" s="17" t="s">
        <v>77</v>
      </c>
      <c r="AU85" s="17" t="s">
        <v>101</v>
      </c>
      <c r="BK85" s="170">
        <f>BK86</f>
        <v>0</v>
      </c>
    </row>
    <row r="86" spans="1:65" s="12" customFormat="1" ht="25.9" customHeight="1">
      <c r="B86" s="171"/>
      <c r="C86" s="172"/>
      <c r="D86" s="173" t="s">
        <v>77</v>
      </c>
      <c r="E86" s="174" t="s">
        <v>84</v>
      </c>
      <c r="F86" s="174" t="s">
        <v>121</v>
      </c>
      <c r="G86" s="172"/>
      <c r="H86" s="172"/>
      <c r="I86" s="175"/>
      <c r="J86" s="176">
        <f>BK86</f>
        <v>0</v>
      </c>
      <c r="K86" s="172"/>
      <c r="L86" s="177"/>
      <c r="M86" s="178"/>
      <c r="N86" s="179"/>
      <c r="O86" s="179"/>
      <c r="P86" s="180">
        <f>P87+P95+P100+P105+P116</f>
        <v>0</v>
      </c>
      <c r="Q86" s="179"/>
      <c r="R86" s="180">
        <f>R87+R95+R100+R105+R116</f>
        <v>0</v>
      </c>
      <c r="S86" s="179"/>
      <c r="T86" s="181">
        <f>T87+T95+T100+T105+T116</f>
        <v>0</v>
      </c>
      <c r="AR86" s="182" t="s">
        <v>122</v>
      </c>
      <c r="AT86" s="183" t="s">
        <v>77</v>
      </c>
      <c r="AU86" s="183" t="s">
        <v>78</v>
      </c>
      <c r="AY86" s="182" t="s">
        <v>123</v>
      </c>
      <c r="BK86" s="184">
        <f>BK87+BK95+BK100+BK105+BK116</f>
        <v>0</v>
      </c>
    </row>
    <row r="87" spans="1:65" s="12" customFormat="1" ht="22.9" customHeight="1">
      <c r="B87" s="171"/>
      <c r="C87" s="172"/>
      <c r="D87" s="173" t="s">
        <v>77</v>
      </c>
      <c r="E87" s="185" t="s">
        <v>124</v>
      </c>
      <c r="F87" s="185" t="s">
        <v>125</v>
      </c>
      <c r="G87" s="172"/>
      <c r="H87" s="172"/>
      <c r="I87" s="175"/>
      <c r="J87" s="186">
        <f>BK87</f>
        <v>0</v>
      </c>
      <c r="K87" s="172"/>
      <c r="L87" s="177"/>
      <c r="M87" s="178"/>
      <c r="N87" s="179"/>
      <c r="O87" s="179"/>
      <c r="P87" s="180">
        <f>SUM(P88:P94)</f>
        <v>0</v>
      </c>
      <c r="Q87" s="179"/>
      <c r="R87" s="180">
        <f>SUM(R88:R94)</f>
        <v>0</v>
      </c>
      <c r="S87" s="179"/>
      <c r="T87" s="181">
        <f>SUM(T88:T94)</f>
        <v>0</v>
      </c>
      <c r="AR87" s="182" t="s">
        <v>122</v>
      </c>
      <c r="AT87" s="183" t="s">
        <v>77</v>
      </c>
      <c r="AU87" s="183" t="s">
        <v>86</v>
      </c>
      <c r="AY87" s="182" t="s">
        <v>123</v>
      </c>
      <c r="BK87" s="184">
        <f>SUM(BK88:BK94)</f>
        <v>0</v>
      </c>
    </row>
    <row r="88" spans="1:65" s="2" customFormat="1" ht="16.5" customHeight="1">
      <c r="A88" s="34"/>
      <c r="B88" s="35"/>
      <c r="C88" s="187" t="s">
        <v>86</v>
      </c>
      <c r="D88" s="187" t="s">
        <v>126</v>
      </c>
      <c r="E88" s="188" t="s">
        <v>127</v>
      </c>
      <c r="F88" s="189" t="s">
        <v>128</v>
      </c>
      <c r="G88" s="190" t="s">
        <v>129</v>
      </c>
      <c r="H88" s="191">
        <v>1</v>
      </c>
      <c r="I88" s="192"/>
      <c r="J88" s="193">
        <f>ROUND(I88*H88,2)</f>
        <v>0</v>
      </c>
      <c r="K88" s="189" t="s">
        <v>130</v>
      </c>
      <c r="L88" s="39"/>
      <c r="M88" s="194" t="s">
        <v>40</v>
      </c>
      <c r="N88" s="195" t="s">
        <v>49</v>
      </c>
      <c r="O88" s="64"/>
      <c r="P88" s="196">
        <f>O88*H88</f>
        <v>0</v>
      </c>
      <c r="Q88" s="196">
        <v>0</v>
      </c>
      <c r="R88" s="196">
        <f>Q88*H88</f>
        <v>0</v>
      </c>
      <c r="S88" s="196">
        <v>0</v>
      </c>
      <c r="T88" s="197">
        <f>S88*H88</f>
        <v>0</v>
      </c>
      <c r="U88" s="34"/>
      <c r="V88" s="34"/>
      <c r="W88" s="34"/>
      <c r="X88" s="34"/>
      <c r="Y88" s="34"/>
      <c r="Z88" s="34"/>
      <c r="AA88" s="34"/>
      <c r="AB88" s="34"/>
      <c r="AC88" s="34"/>
      <c r="AD88" s="34"/>
      <c r="AE88" s="34"/>
      <c r="AR88" s="198" t="s">
        <v>131</v>
      </c>
      <c r="AT88" s="198" t="s">
        <v>126</v>
      </c>
      <c r="AU88" s="198" t="s">
        <v>88</v>
      </c>
      <c r="AY88" s="17" t="s">
        <v>123</v>
      </c>
      <c r="BE88" s="199">
        <f>IF(N88="základní",J88,0)</f>
        <v>0</v>
      </c>
      <c r="BF88" s="199">
        <f>IF(N88="snížená",J88,0)</f>
        <v>0</v>
      </c>
      <c r="BG88" s="199">
        <f>IF(N88="zákl. přenesená",J88,0)</f>
        <v>0</v>
      </c>
      <c r="BH88" s="199">
        <f>IF(N88="sníž. přenesená",J88,0)</f>
        <v>0</v>
      </c>
      <c r="BI88" s="199">
        <f>IF(N88="nulová",J88,0)</f>
        <v>0</v>
      </c>
      <c r="BJ88" s="17" t="s">
        <v>86</v>
      </c>
      <c r="BK88" s="199">
        <f>ROUND(I88*H88,2)</f>
        <v>0</v>
      </c>
      <c r="BL88" s="17" t="s">
        <v>131</v>
      </c>
      <c r="BM88" s="198" t="s">
        <v>132</v>
      </c>
    </row>
    <row r="89" spans="1:65" s="2" customFormat="1" ht="11.25">
      <c r="A89" s="34"/>
      <c r="B89" s="35"/>
      <c r="C89" s="36"/>
      <c r="D89" s="200" t="s">
        <v>133</v>
      </c>
      <c r="E89" s="36"/>
      <c r="F89" s="201" t="s">
        <v>128</v>
      </c>
      <c r="G89" s="36"/>
      <c r="H89" s="36"/>
      <c r="I89" s="108"/>
      <c r="J89" s="36"/>
      <c r="K89" s="36"/>
      <c r="L89" s="39"/>
      <c r="M89" s="202"/>
      <c r="N89" s="203"/>
      <c r="O89" s="64"/>
      <c r="P89" s="64"/>
      <c r="Q89" s="64"/>
      <c r="R89" s="64"/>
      <c r="S89" s="64"/>
      <c r="T89" s="65"/>
      <c r="U89" s="34"/>
      <c r="V89" s="34"/>
      <c r="W89" s="34"/>
      <c r="X89" s="34"/>
      <c r="Y89" s="34"/>
      <c r="Z89" s="34"/>
      <c r="AA89" s="34"/>
      <c r="AB89" s="34"/>
      <c r="AC89" s="34"/>
      <c r="AD89" s="34"/>
      <c r="AE89" s="34"/>
      <c r="AT89" s="17" t="s">
        <v>133</v>
      </c>
      <c r="AU89" s="17" t="s">
        <v>88</v>
      </c>
    </row>
    <row r="90" spans="1:65" s="2" customFormat="1" ht="48.75">
      <c r="A90" s="34"/>
      <c r="B90" s="35"/>
      <c r="C90" s="36"/>
      <c r="D90" s="200" t="s">
        <v>134</v>
      </c>
      <c r="E90" s="36"/>
      <c r="F90" s="204" t="s">
        <v>135</v>
      </c>
      <c r="G90" s="36"/>
      <c r="H90" s="36"/>
      <c r="I90" s="108"/>
      <c r="J90" s="36"/>
      <c r="K90" s="36"/>
      <c r="L90" s="39"/>
      <c r="M90" s="202"/>
      <c r="N90" s="203"/>
      <c r="O90" s="64"/>
      <c r="P90" s="64"/>
      <c r="Q90" s="64"/>
      <c r="R90" s="64"/>
      <c r="S90" s="64"/>
      <c r="T90" s="65"/>
      <c r="U90" s="34"/>
      <c r="V90" s="34"/>
      <c r="W90" s="34"/>
      <c r="X90" s="34"/>
      <c r="Y90" s="34"/>
      <c r="Z90" s="34"/>
      <c r="AA90" s="34"/>
      <c r="AB90" s="34"/>
      <c r="AC90" s="34"/>
      <c r="AD90" s="34"/>
      <c r="AE90" s="34"/>
      <c r="AT90" s="17" t="s">
        <v>134</v>
      </c>
      <c r="AU90" s="17" t="s">
        <v>88</v>
      </c>
    </row>
    <row r="91" spans="1:65" s="13" customFormat="1" ht="11.25">
      <c r="B91" s="205"/>
      <c r="C91" s="206"/>
      <c r="D91" s="200" t="s">
        <v>136</v>
      </c>
      <c r="E91" s="207" t="s">
        <v>40</v>
      </c>
      <c r="F91" s="208" t="s">
        <v>137</v>
      </c>
      <c r="G91" s="206"/>
      <c r="H91" s="209">
        <v>1</v>
      </c>
      <c r="I91" s="210"/>
      <c r="J91" s="206"/>
      <c r="K91" s="206"/>
      <c r="L91" s="211"/>
      <c r="M91" s="212"/>
      <c r="N91" s="213"/>
      <c r="O91" s="213"/>
      <c r="P91" s="213"/>
      <c r="Q91" s="213"/>
      <c r="R91" s="213"/>
      <c r="S91" s="213"/>
      <c r="T91" s="214"/>
      <c r="AT91" s="215" t="s">
        <v>136</v>
      </c>
      <c r="AU91" s="215" t="s">
        <v>88</v>
      </c>
      <c r="AV91" s="13" t="s">
        <v>88</v>
      </c>
      <c r="AW91" s="13" t="s">
        <v>38</v>
      </c>
      <c r="AX91" s="13" t="s">
        <v>78</v>
      </c>
      <c r="AY91" s="215" t="s">
        <v>123</v>
      </c>
    </row>
    <row r="92" spans="1:65" s="2" customFormat="1" ht="16.5" customHeight="1">
      <c r="A92" s="34"/>
      <c r="B92" s="35"/>
      <c r="C92" s="187" t="s">
        <v>88</v>
      </c>
      <c r="D92" s="187" t="s">
        <v>126</v>
      </c>
      <c r="E92" s="188" t="s">
        <v>138</v>
      </c>
      <c r="F92" s="189" t="s">
        <v>139</v>
      </c>
      <c r="G92" s="190" t="s">
        <v>129</v>
      </c>
      <c r="H92" s="191">
        <v>1</v>
      </c>
      <c r="I92" s="192"/>
      <c r="J92" s="193">
        <f>ROUND(I92*H92,2)</f>
        <v>0</v>
      </c>
      <c r="K92" s="189" t="s">
        <v>130</v>
      </c>
      <c r="L92" s="39"/>
      <c r="M92" s="194" t="s">
        <v>40</v>
      </c>
      <c r="N92" s="195" t="s">
        <v>49</v>
      </c>
      <c r="O92" s="64"/>
      <c r="P92" s="196">
        <f>O92*H92</f>
        <v>0</v>
      </c>
      <c r="Q92" s="196">
        <v>0</v>
      </c>
      <c r="R92" s="196">
        <f>Q92*H92</f>
        <v>0</v>
      </c>
      <c r="S92" s="196">
        <v>0</v>
      </c>
      <c r="T92" s="197">
        <f>S92*H92</f>
        <v>0</v>
      </c>
      <c r="U92" s="34"/>
      <c r="V92" s="34"/>
      <c r="W92" s="34"/>
      <c r="X92" s="34"/>
      <c r="Y92" s="34"/>
      <c r="Z92" s="34"/>
      <c r="AA92" s="34"/>
      <c r="AB92" s="34"/>
      <c r="AC92" s="34"/>
      <c r="AD92" s="34"/>
      <c r="AE92" s="34"/>
      <c r="AR92" s="198" t="s">
        <v>131</v>
      </c>
      <c r="AT92" s="198" t="s">
        <v>126</v>
      </c>
      <c r="AU92" s="198" t="s">
        <v>88</v>
      </c>
      <c r="AY92" s="17" t="s">
        <v>123</v>
      </c>
      <c r="BE92" s="199">
        <f>IF(N92="základní",J92,0)</f>
        <v>0</v>
      </c>
      <c r="BF92" s="199">
        <f>IF(N92="snížená",J92,0)</f>
        <v>0</v>
      </c>
      <c r="BG92" s="199">
        <f>IF(N92="zákl. přenesená",J92,0)</f>
        <v>0</v>
      </c>
      <c r="BH92" s="199">
        <f>IF(N92="sníž. přenesená",J92,0)</f>
        <v>0</v>
      </c>
      <c r="BI92" s="199">
        <f>IF(N92="nulová",J92,0)</f>
        <v>0</v>
      </c>
      <c r="BJ92" s="17" t="s">
        <v>86</v>
      </c>
      <c r="BK92" s="199">
        <f>ROUND(I92*H92,2)</f>
        <v>0</v>
      </c>
      <c r="BL92" s="17" t="s">
        <v>131</v>
      </c>
      <c r="BM92" s="198" t="s">
        <v>140</v>
      </c>
    </row>
    <row r="93" spans="1:65" s="2" customFormat="1" ht="11.25">
      <c r="A93" s="34"/>
      <c r="B93" s="35"/>
      <c r="C93" s="36"/>
      <c r="D93" s="200" t="s">
        <v>133</v>
      </c>
      <c r="E93" s="36"/>
      <c r="F93" s="201" t="s">
        <v>139</v>
      </c>
      <c r="G93" s="36"/>
      <c r="H93" s="36"/>
      <c r="I93" s="108"/>
      <c r="J93" s="36"/>
      <c r="K93" s="36"/>
      <c r="L93" s="39"/>
      <c r="M93" s="202"/>
      <c r="N93" s="203"/>
      <c r="O93" s="64"/>
      <c r="P93" s="64"/>
      <c r="Q93" s="64"/>
      <c r="R93" s="64"/>
      <c r="S93" s="64"/>
      <c r="T93" s="65"/>
      <c r="U93" s="34"/>
      <c r="V93" s="34"/>
      <c r="W93" s="34"/>
      <c r="X93" s="34"/>
      <c r="Y93" s="34"/>
      <c r="Z93" s="34"/>
      <c r="AA93" s="34"/>
      <c r="AB93" s="34"/>
      <c r="AC93" s="34"/>
      <c r="AD93" s="34"/>
      <c r="AE93" s="34"/>
      <c r="AT93" s="17" t="s">
        <v>133</v>
      </c>
      <c r="AU93" s="17" t="s">
        <v>88</v>
      </c>
    </row>
    <row r="94" spans="1:65" s="13" customFormat="1" ht="11.25">
      <c r="B94" s="205"/>
      <c r="C94" s="206"/>
      <c r="D94" s="200" t="s">
        <v>136</v>
      </c>
      <c r="E94" s="207" t="s">
        <v>40</v>
      </c>
      <c r="F94" s="208" t="s">
        <v>141</v>
      </c>
      <c r="G94" s="206"/>
      <c r="H94" s="209">
        <v>1</v>
      </c>
      <c r="I94" s="210"/>
      <c r="J94" s="206"/>
      <c r="K94" s="206"/>
      <c r="L94" s="211"/>
      <c r="M94" s="212"/>
      <c r="N94" s="213"/>
      <c r="O94" s="213"/>
      <c r="P94" s="213"/>
      <c r="Q94" s="213"/>
      <c r="R94" s="213"/>
      <c r="S94" s="213"/>
      <c r="T94" s="214"/>
      <c r="AT94" s="215" t="s">
        <v>136</v>
      </c>
      <c r="AU94" s="215" t="s">
        <v>88</v>
      </c>
      <c r="AV94" s="13" t="s">
        <v>88</v>
      </c>
      <c r="AW94" s="13" t="s">
        <v>38</v>
      </c>
      <c r="AX94" s="13" t="s">
        <v>78</v>
      </c>
      <c r="AY94" s="215" t="s">
        <v>123</v>
      </c>
    </row>
    <row r="95" spans="1:65" s="12" customFormat="1" ht="22.9" customHeight="1">
      <c r="B95" s="171"/>
      <c r="C95" s="172"/>
      <c r="D95" s="173" t="s">
        <v>77</v>
      </c>
      <c r="E95" s="185" t="s">
        <v>142</v>
      </c>
      <c r="F95" s="185" t="s">
        <v>143</v>
      </c>
      <c r="G95" s="172"/>
      <c r="H95" s="172"/>
      <c r="I95" s="175"/>
      <c r="J95" s="186">
        <f>BK95</f>
        <v>0</v>
      </c>
      <c r="K95" s="172"/>
      <c r="L95" s="177"/>
      <c r="M95" s="178"/>
      <c r="N95" s="179"/>
      <c r="O95" s="179"/>
      <c r="P95" s="180">
        <f>SUM(P96:P99)</f>
        <v>0</v>
      </c>
      <c r="Q95" s="179"/>
      <c r="R95" s="180">
        <f>SUM(R96:R99)</f>
        <v>0</v>
      </c>
      <c r="S95" s="179"/>
      <c r="T95" s="181">
        <f>SUM(T96:T99)</f>
        <v>0</v>
      </c>
      <c r="AR95" s="182" t="s">
        <v>122</v>
      </c>
      <c r="AT95" s="183" t="s">
        <v>77</v>
      </c>
      <c r="AU95" s="183" t="s">
        <v>86</v>
      </c>
      <c r="AY95" s="182" t="s">
        <v>123</v>
      </c>
      <c r="BK95" s="184">
        <f>SUM(BK96:BK99)</f>
        <v>0</v>
      </c>
    </row>
    <row r="96" spans="1:65" s="2" customFormat="1" ht="16.5" customHeight="1">
      <c r="A96" s="34"/>
      <c r="B96" s="35"/>
      <c r="C96" s="187" t="s">
        <v>144</v>
      </c>
      <c r="D96" s="187" t="s">
        <v>126</v>
      </c>
      <c r="E96" s="188" t="s">
        <v>145</v>
      </c>
      <c r="F96" s="189" t="s">
        <v>143</v>
      </c>
      <c r="G96" s="190" t="s">
        <v>129</v>
      </c>
      <c r="H96" s="191">
        <v>1</v>
      </c>
      <c r="I96" s="192"/>
      <c r="J96" s="193">
        <f>ROUND(I96*H96,2)</f>
        <v>0</v>
      </c>
      <c r="K96" s="189" t="s">
        <v>130</v>
      </c>
      <c r="L96" s="39"/>
      <c r="M96" s="194" t="s">
        <v>40</v>
      </c>
      <c r="N96" s="195" t="s">
        <v>49</v>
      </c>
      <c r="O96" s="64"/>
      <c r="P96" s="196">
        <f>O96*H96</f>
        <v>0</v>
      </c>
      <c r="Q96" s="196">
        <v>0</v>
      </c>
      <c r="R96" s="196">
        <f>Q96*H96</f>
        <v>0</v>
      </c>
      <c r="S96" s="196">
        <v>0</v>
      </c>
      <c r="T96" s="197">
        <f>S96*H96</f>
        <v>0</v>
      </c>
      <c r="U96" s="34"/>
      <c r="V96" s="34"/>
      <c r="W96" s="34"/>
      <c r="X96" s="34"/>
      <c r="Y96" s="34"/>
      <c r="Z96" s="34"/>
      <c r="AA96" s="34"/>
      <c r="AB96" s="34"/>
      <c r="AC96" s="34"/>
      <c r="AD96" s="34"/>
      <c r="AE96" s="34"/>
      <c r="AR96" s="198" t="s">
        <v>131</v>
      </c>
      <c r="AT96" s="198" t="s">
        <v>126</v>
      </c>
      <c r="AU96" s="198" t="s">
        <v>88</v>
      </c>
      <c r="AY96" s="17" t="s">
        <v>123</v>
      </c>
      <c r="BE96" s="199">
        <f>IF(N96="základní",J96,0)</f>
        <v>0</v>
      </c>
      <c r="BF96" s="199">
        <f>IF(N96="snížená",J96,0)</f>
        <v>0</v>
      </c>
      <c r="BG96" s="199">
        <f>IF(N96="zákl. přenesená",J96,0)</f>
        <v>0</v>
      </c>
      <c r="BH96" s="199">
        <f>IF(N96="sníž. přenesená",J96,0)</f>
        <v>0</v>
      </c>
      <c r="BI96" s="199">
        <f>IF(N96="nulová",J96,0)</f>
        <v>0</v>
      </c>
      <c r="BJ96" s="17" t="s">
        <v>86</v>
      </c>
      <c r="BK96" s="199">
        <f>ROUND(I96*H96,2)</f>
        <v>0</v>
      </c>
      <c r="BL96" s="17" t="s">
        <v>131</v>
      </c>
      <c r="BM96" s="198" t="s">
        <v>146</v>
      </c>
    </row>
    <row r="97" spans="1:65" s="2" customFormat="1" ht="11.25">
      <c r="A97" s="34"/>
      <c r="B97" s="35"/>
      <c r="C97" s="36"/>
      <c r="D97" s="200" t="s">
        <v>133</v>
      </c>
      <c r="E97" s="36"/>
      <c r="F97" s="201" t="s">
        <v>143</v>
      </c>
      <c r="G97" s="36"/>
      <c r="H97" s="36"/>
      <c r="I97" s="108"/>
      <c r="J97" s="36"/>
      <c r="K97" s="36"/>
      <c r="L97" s="39"/>
      <c r="M97" s="202"/>
      <c r="N97" s="203"/>
      <c r="O97" s="64"/>
      <c r="P97" s="64"/>
      <c r="Q97" s="64"/>
      <c r="R97" s="64"/>
      <c r="S97" s="64"/>
      <c r="T97" s="65"/>
      <c r="U97" s="34"/>
      <c r="V97" s="34"/>
      <c r="W97" s="34"/>
      <c r="X97" s="34"/>
      <c r="Y97" s="34"/>
      <c r="Z97" s="34"/>
      <c r="AA97" s="34"/>
      <c r="AB97" s="34"/>
      <c r="AC97" s="34"/>
      <c r="AD97" s="34"/>
      <c r="AE97" s="34"/>
      <c r="AT97" s="17" t="s">
        <v>133</v>
      </c>
      <c r="AU97" s="17" t="s">
        <v>88</v>
      </c>
    </row>
    <row r="98" spans="1:65" s="2" customFormat="1" ht="97.5">
      <c r="A98" s="34"/>
      <c r="B98" s="35"/>
      <c r="C98" s="36"/>
      <c r="D98" s="200" t="s">
        <v>134</v>
      </c>
      <c r="E98" s="36"/>
      <c r="F98" s="204" t="s">
        <v>147</v>
      </c>
      <c r="G98" s="36"/>
      <c r="H98" s="36"/>
      <c r="I98" s="108"/>
      <c r="J98" s="36"/>
      <c r="K98" s="36"/>
      <c r="L98" s="39"/>
      <c r="M98" s="202"/>
      <c r="N98" s="203"/>
      <c r="O98" s="64"/>
      <c r="P98" s="64"/>
      <c r="Q98" s="64"/>
      <c r="R98" s="64"/>
      <c r="S98" s="64"/>
      <c r="T98" s="65"/>
      <c r="U98" s="34"/>
      <c r="V98" s="34"/>
      <c r="W98" s="34"/>
      <c r="X98" s="34"/>
      <c r="Y98" s="34"/>
      <c r="Z98" s="34"/>
      <c r="AA98" s="34"/>
      <c r="AB98" s="34"/>
      <c r="AC98" s="34"/>
      <c r="AD98" s="34"/>
      <c r="AE98" s="34"/>
      <c r="AT98" s="17" t="s">
        <v>134</v>
      </c>
      <c r="AU98" s="17" t="s">
        <v>88</v>
      </c>
    </row>
    <row r="99" spans="1:65" s="13" customFormat="1" ht="11.25">
      <c r="B99" s="205"/>
      <c r="C99" s="206"/>
      <c r="D99" s="200" t="s">
        <v>136</v>
      </c>
      <c r="E99" s="207" t="s">
        <v>40</v>
      </c>
      <c r="F99" s="208" t="s">
        <v>141</v>
      </c>
      <c r="G99" s="206"/>
      <c r="H99" s="209">
        <v>1</v>
      </c>
      <c r="I99" s="210"/>
      <c r="J99" s="206"/>
      <c r="K99" s="206"/>
      <c r="L99" s="211"/>
      <c r="M99" s="212"/>
      <c r="N99" s="213"/>
      <c r="O99" s="213"/>
      <c r="P99" s="213"/>
      <c r="Q99" s="213"/>
      <c r="R99" s="213"/>
      <c r="S99" s="213"/>
      <c r="T99" s="214"/>
      <c r="AT99" s="215" t="s">
        <v>136</v>
      </c>
      <c r="AU99" s="215" t="s">
        <v>88</v>
      </c>
      <c r="AV99" s="13" t="s">
        <v>88</v>
      </c>
      <c r="AW99" s="13" t="s">
        <v>38</v>
      </c>
      <c r="AX99" s="13" t="s">
        <v>78</v>
      </c>
      <c r="AY99" s="215" t="s">
        <v>123</v>
      </c>
    </row>
    <row r="100" spans="1:65" s="12" customFormat="1" ht="22.9" customHeight="1">
      <c r="B100" s="171"/>
      <c r="C100" s="172"/>
      <c r="D100" s="173" t="s">
        <v>77</v>
      </c>
      <c r="E100" s="185" t="s">
        <v>148</v>
      </c>
      <c r="F100" s="185" t="s">
        <v>149</v>
      </c>
      <c r="G100" s="172"/>
      <c r="H100" s="172"/>
      <c r="I100" s="175"/>
      <c r="J100" s="186">
        <f>BK100</f>
        <v>0</v>
      </c>
      <c r="K100" s="172"/>
      <c r="L100" s="177"/>
      <c r="M100" s="178"/>
      <c r="N100" s="179"/>
      <c r="O100" s="179"/>
      <c r="P100" s="180">
        <f>SUM(P101:P104)</f>
        <v>0</v>
      </c>
      <c r="Q100" s="179"/>
      <c r="R100" s="180">
        <f>SUM(R101:R104)</f>
        <v>0</v>
      </c>
      <c r="S100" s="179"/>
      <c r="T100" s="181">
        <f>SUM(T101:T104)</f>
        <v>0</v>
      </c>
      <c r="AR100" s="182" t="s">
        <v>122</v>
      </c>
      <c r="AT100" s="183" t="s">
        <v>77</v>
      </c>
      <c r="AU100" s="183" t="s">
        <v>86</v>
      </c>
      <c r="AY100" s="182" t="s">
        <v>123</v>
      </c>
      <c r="BK100" s="184">
        <f>SUM(BK101:BK104)</f>
        <v>0</v>
      </c>
    </row>
    <row r="101" spans="1:65" s="2" customFormat="1" ht="16.5" customHeight="1">
      <c r="A101" s="34"/>
      <c r="B101" s="35"/>
      <c r="C101" s="187" t="s">
        <v>150</v>
      </c>
      <c r="D101" s="187" t="s">
        <v>126</v>
      </c>
      <c r="E101" s="188" t="s">
        <v>151</v>
      </c>
      <c r="F101" s="189" t="s">
        <v>149</v>
      </c>
      <c r="G101" s="190" t="s">
        <v>129</v>
      </c>
      <c r="H101" s="191">
        <v>1</v>
      </c>
      <c r="I101" s="192"/>
      <c r="J101" s="193">
        <f>ROUND(I101*H101,2)</f>
        <v>0</v>
      </c>
      <c r="K101" s="189" t="s">
        <v>130</v>
      </c>
      <c r="L101" s="39"/>
      <c r="M101" s="194" t="s">
        <v>40</v>
      </c>
      <c r="N101" s="195" t="s">
        <v>49</v>
      </c>
      <c r="O101" s="64"/>
      <c r="P101" s="196">
        <f>O101*H101</f>
        <v>0</v>
      </c>
      <c r="Q101" s="196">
        <v>0</v>
      </c>
      <c r="R101" s="196">
        <f>Q101*H101</f>
        <v>0</v>
      </c>
      <c r="S101" s="196">
        <v>0</v>
      </c>
      <c r="T101" s="197">
        <f>S101*H101</f>
        <v>0</v>
      </c>
      <c r="U101" s="34"/>
      <c r="V101" s="34"/>
      <c r="W101" s="34"/>
      <c r="X101" s="34"/>
      <c r="Y101" s="34"/>
      <c r="Z101" s="34"/>
      <c r="AA101" s="34"/>
      <c r="AB101" s="34"/>
      <c r="AC101" s="34"/>
      <c r="AD101" s="34"/>
      <c r="AE101" s="34"/>
      <c r="AR101" s="198" t="s">
        <v>131</v>
      </c>
      <c r="AT101" s="198" t="s">
        <v>126</v>
      </c>
      <c r="AU101" s="198" t="s">
        <v>88</v>
      </c>
      <c r="AY101" s="17" t="s">
        <v>123</v>
      </c>
      <c r="BE101" s="199">
        <f>IF(N101="základní",J101,0)</f>
        <v>0</v>
      </c>
      <c r="BF101" s="199">
        <f>IF(N101="snížená",J101,0)</f>
        <v>0</v>
      </c>
      <c r="BG101" s="199">
        <f>IF(N101="zákl. přenesená",J101,0)</f>
        <v>0</v>
      </c>
      <c r="BH101" s="199">
        <f>IF(N101="sníž. přenesená",J101,0)</f>
        <v>0</v>
      </c>
      <c r="BI101" s="199">
        <f>IF(N101="nulová",J101,0)</f>
        <v>0</v>
      </c>
      <c r="BJ101" s="17" t="s">
        <v>86</v>
      </c>
      <c r="BK101" s="199">
        <f>ROUND(I101*H101,2)</f>
        <v>0</v>
      </c>
      <c r="BL101" s="17" t="s">
        <v>131</v>
      </c>
      <c r="BM101" s="198" t="s">
        <v>152</v>
      </c>
    </row>
    <row r="102" spans="1:65" s="2" customFormat="1" ht="11.25">
      <c r="A102" s="34"/>
      <c r="B102" s="35"/>
      <c r="C102" s="36"/>
      <c r="D102" s="200" t="s">
        <v>133</v>
      </c>
      <c r="E102" s="36"/>
      <c r="F102" s="201" t="s">
        <v>149</v>
      </c>
      <c r="G102" s="36"/>
      <c r="H102" s="36"/>
      <c r="I102" s="108"/>
      <c r="J102" s="36"/>
      <c r="K102" s="36"/>
      <c r="L102" s="39"/>
      <c r="M102" s="202"/>
      <c r="N102" s="203"/>
      <c r="O102" s="64"/>
      <c r="P102" s="64"/>
      <c r="Q102" s="64"/>
      <c r="R102" s="64"/>
      <c r="S102" s="64"/>
      <c r="T102" s="65"/>
      <c r="U102" s="34"/>
      <c r="V102" s="34"/>
      <c r="W102" s="34"/>
      <c r="X102" s="34"/>
      <c r="Y102" s="34"/>
      <c r="Z102" s="34"/>
      <c r="AA102" s="34"/>
      <c r="AB102" s="34"/>
      <c r="AC102" s="34"/>
      <c r="AD102" s="34"/>
      <c r="AE102" s="34"/>
      <c r="AT102" s="17" t="s">
        <v>133</v>
      </c>
      <c r="AU102" s="17" t="s">
        <v>88</v>
      </c>
    </row>
    <row r="103" spans="1:65" s="2" customFormat="1" ht="39">
      <c r="A103" s="34"/>
      <c r="B103" s="35"/>
      <c r="C103" s="36"/>
      <c r="D103" s="200" t="s">
        <v>134</v>
      </c>
      <c r="E103" s="36"/>
      <c r="F103" s="204" t="s">
        <v>153</v>
      </c>
      <c r="G103" s="36"/>
      <c r="H103" s="36"/>
      <c r="I103" s="108"/>
      <c r="J103" s="36"/>
      <c r="K103" s="36"/>
      <c r="L103" s="39"/>
      <c r="M103" s="202"/>
      <c r="N103" s="203"/>
      <c r="O103" s="64"/>
      <c r="P103" s="64"/>
      <c r="Q103" s="64"/>
      <c r="R103" s="64"/>
      <c r="S103" s="64"/>
      <c r="T103" s="65"/>
      <c r="U103" s="34"/>
      <c r="V103" s="34"/>
      <c r="W103" s="34"/>
      <c r="X103" s="34"/>
      <c r="Y103" s="34"/>
      <c r="Z103" s="34"/>
      <c r="AA103" s="34"/>
      <c r="AB103" s="34"/>
      <c r="AC103" s="34"/>
      <c r="AD103" s="34"/>
      <c r="AE103" s="34"/>
      <c r="AT103" s="17" t="s">
        <v>134</v>
      </c>
      <c r="AU103" s="17" t="s">
        <v>88</v>
      </c>
    </row>
    <row r="104" spans="1:65" s="13" customFormat="1" ht="11.25">
      <c r="B104" s="205"/>
      <c r="C104" s="206"/>
      <c r="D104" s="200" t="s">
        <v>136</v>
      </c>
      <c r="E104" s="207" t="s">
        <v>40</v>
      </c>
      <c r="F104" s="208" t="s">
        <v>141</v>
      </c>
      <c r="G104" s="206"/>
      <c r="H104" s="209">
        <v>1</v>
      </c>
      <c r="I104" s="210"/>
      <c r="J104" s="206"/>
      <c r="K104" s="206"/>
      <c r="L104" s="211"/>
      <c r="M104" s="212"/>
      <c r="N104" s="213"/>
      <c r="O104" s="213"/>
      <c r="P104" s="213"/>
      <c r="Q104" s="213"/>
      <c r="R104" s="213"/>
      <c r="S104" s="213"/>
      <c r="T104" s="214"/>
      <c r="AT104" s="215" t="s">
        <v>136</v>
      </c>
      <c r="AU104" s="215" t="s">
        <v>88</v>
      </c>
      <c r="AV104" s="13" t="s">
        <v>88</v>
      </c>
      <c r="AW104" s="13" t="s">
        <v>38</v>
      </c>
      <c r="AX104" s="13" t="s">
        <v>78</v>
      </c>
      <c r="AY104" s="215" t="s">
        <v>123</v>
      </c>
    </row>
    <row r="105" spans="1:65" s="12" customFormat="1" ht="22.9" customHeight="1">
      <c r="B105" s="171"/>
      <c r="C105" s="172"/>
      <c r="D105" s="173" t="s">
        <v>77</v>
      </c>
      <c r="E105" s="185" t="s">
        <v>154</v>
      </c>
      <c r="F105" s="185" t="s">
        <v>155</v>
      </c>
      <c r="G105" s="172"/>
      <c r="H105" s="172"/>
      <c r="I105" s="175"/>
      <c r="J105" s="186">
        <f>BK105</f>
        <v>0</v>
      </c>
      <c r="K105" s="172"/>
      <c r="L105" s="177"/>
      <c r="M105" s="178"/>
      <c r="N105" s="179"/>
      <c r="O105" s="179"/>
      <c r="P105" s="180">
        <f>SUM(P106:P115)</f>
        <v>0</v>
      </c>
      <c r="Q105" s="179"/>
      <c r="R105" s="180">
        <f>SUM(R106:R115)</f>
        <v>0</v>
      </c>
      <c r="S105" s="179"/>
      <c r="T105" s="181">
        <f>SUM(T106:T115)</f>
        <v>0</v>
      </c>
      <c r="AR105" s="182" t="s">
        <v>122</v>
      </c>
      <c r="AT105" s="183" t="s">
        <v>77</v>
      </c>
      <c r="AU105" s="183" t="s">
        <v>86</v>
      </c>
      <c r="AY105" s="182" t="s">
        <v>123</v>
      </c>
      <c r="BK105" s="184">
        <f>SUM(BK106:BK115)</f>
        <v>0</v>
      </c>
    </row>
    <row r="106" spans="1:65" s="2" customFormat="1" ht="16.5" customHeight="1">
      <c r="A106" s="34"/>
      <c r="B106" s="35"/>
      <c r="C106" s="187" t="s">
        <v>122</v>
      </c>
      <c r="D106" s="187" t="s">
        <v>126</v>
      </c>
      <c r="E106" s="188" t="s">
        <v>156</v>
      </c>
      <c r="F106" s="189" t="s">
        <v>155</v>
      </c>
      <c r="G106" s="190" t="s">
        <v>129</v>
      </c>
      <c r="H106" s="191">
        <v>1</v>
      </c>
      <c r="I106" s="192"/>
      <c r="J106" s="193">
        <f>ROUND(I106*H106,2)</f>
        <v>0</v>
      </c>
      <c r="K106" s="189" t="s">
        <v>130</v>
      </c>
      <c r="L106" s="39"/>
      <c r="M106" s="194" t="s">
        <v>40</v>
      </c>
      <c r="N106" s="195" t="s">
        <v>49</v>
      </c>
      <c r="O106" s="64"/>
      <c r="P106" s="196">
        <f>O106*H106</f>
        <v>0</v>
      </c>
      <c r="Q106" s="196">
        <v>0</v>
      </c>
      <c r="R106" s="196">
        <f>Q106*H106</f>
        <v>0</v>
      </c>
      <c r="S106" s="196">
        <v>0</v>
      </c>
      <c r="T106" s="197">
        <f>S106*H106</f>
        <v>0</v>
      </c>
      <c r="U106" s="34"/>
      <c r="V106" s="34"/>
      <c r="W106" s="34"/>
      <c r="X106" s="34"/>
      <c r="Y106" s="34"/>
      <c r="Z106" s="34"/>
      <c r="AA106" s="34"/>
      <c r="AB106" s="34"/>
      <c r="AC106" s="34"/>
      <c r="AD106" s="34"/>
      <c r="AE106" s="34"/>
      <c r="AR106" s="198" t="s">
        <v>131</v>
      </c>
      <c r="AT106" s="198" t="s">
        <v>126</v>
      </c>
      <c r="AU106" s="198" t="s">
        <v>88</v>
      </c>
      <c r="AY106" s="17" t="s">
        <v>123</v>
      </c>
      <c r="BE106" s="199">
        <f>IF(N106="základní",J106,0)</f>
        <v>0</v>
      </c>
      <c r="BF106" s="199">
        <f>IF(N106="snížená",J106,0)</f>
        <v>0</v>
      </c>
      <c r="BG106" s="199">
        <f>IF(N106="zákl. přenesená",J106,0)</f>
        <v>0</v>
      </c>
      <c r="BH106" s="199">
        <f>IF(N106="sníž. přenesená",J106,0)</f>
        <v>0</v>
      </c>
      <c r="BI106" s="199">
        <f>IF(N106="nulová",J106,0)</f>
        <v>0</v>
      </c>
      <c r="BJ106" s="17" t="s">
        <v>86</v>
      </c>
      <c r="BK106" s="199">
        <f>ROUND(I106*H106,2)</f>
        <v>0</v>
      </c>
      <c r="BL106" s="17" t="s">
        <v>131</v>
      </c>
      <c r="BM106" s="198" t="s">
        <v>157</v>
      </c>
    </row>
    <row r="107" spans="1:65" s="2" customFormat="1" ht="11.25">
      <c r="A107" s="34"/>
      <c r="B107" s="35"/>
      <c r="C107" s="36"/>
      <c r="D107" s="200" t="s">
        <v>133</v>
      </c>
      <c r="E107" s="36"/>
      <c r="F107" s="201" t="s">
        <v>155</v>
      </c>
      <c r="G107" s="36"/>
      <c r="H107" s="36"/>
      <c r="I107" s="108"/>
      <c r="J107" s="36"/>
      <c r="K107" s="36"/>
      <c r="L107" s="39"/>
      <c r="M107" s="202"/>
      <c r="N107" s="203"/>
      <c r="O107" s="64"/>
      <c r="P107" s="64"/>
      <c r="Q107" s="64"/>
      <c r="R107" s="64"/>
      <c r="S107" s="64"/>
      <c r="T107" s="65"/>
      <c r="U107" s="34"/>
      <c r="V107" s="34"/>
      <c r="W107" s="34"/>
      <c r="X107" s="34"/>
      <c r="Y107" s="34"/>
      <c r="Z107" s="34"/>
      <c r="AA107" s="34"/>
      <c r="AB107" s="34"/>
      <c r="AC107" s="34"/>
      <c r="AD107" s="34"/>
      <c r="AE107" s="34"/>
      <c r="AT107" s="17" t="s">
        <v>133</v>
      </c>
      <c r="AU107" s="17" t="s">
        <v>88</v>
      </c>
    </row>
    <row r="108" spans="1:65" s="2" customFormat="1" ht="19.5">
      <c r="A108" s="34"/>
      <c r="B108" s="35"/>
      <c r="C108" s="36"/>
      <c r="D108" s="200" t="s">
        <v>134</v>
      </c>
      <c r="E108" s="36"/>
      <c r="F108" s="204" t="s">
        <v>158</v>
      </c>
      <c r="G108" s="36"/>
      <c r="H108" s="36"/>
      <c r="I108" s="108"/>
      <c r="J108" s="36"/>
      <c r="K108" s="36"/>
      <c r="L108" s="39"/>
      <c r="M108" s="202"/>
      <c r="N108" s="203"/>
      <c r="O108" s="64"/>
      <c r="P108" s="64"/>
      <c r="Q108" s="64"/>
      <c r="R108" s="64"/>
      <c r="S108" s="64"/>
      <c r="T108" s="65"/>
      <c r="U108" s="34"/>
      <c r="V108" s="34"/>
      <c r="W108" s="34"/>
      <c r="X108" s="34"/>
      <c r="Y108" s="34"/>
      <c r="Z108" s="34"/>
      <c r="AA108" s="34"/>
      <c r="AB108" s="34"/>
      <c r="AC108" s="34"/>
      <c r="AD108" s="34"/>
      <c r="AE108" s="34"/>
      <c r="AT108" s="17" t="s">
        <v>134</v>
      </c>
      <c r="AU108" s="17" t="s">
        <v>88</v>
      </c>
    </row>
    <row r="109" spans="1:65" s="13" customFormat="1" ht="11.25">
      <c r="B109" s="205"/>
      <c r="C109" s="206"/>
      <c r="D109" s="200" t="s">
        <v>136</v>
      </c>
      <c r="E109" s="207" t="s">
        <v>40</v>
      </c>
      <c r="F109" s="208" t="s">
        <v>141</v>
      </c>
      <c r="G109" s="206"/>
      <c r="H109" s="209">
        <v>1</v>
      </c>
      <c r="I109" s="210"/>
      <c r="J109" s="206"/>
      <c r="K109" s="206"/>
      <c r="L109" s="211"/>
      <c r="M109" s="212"/>
      <c r="N109" s="213"/>
      <c r="O109" s="213"/>
      <c r="P109" s="213"/>
      <c r="Q109" s="213"/>
      <c r="R109" s="213"/>
      <c r="S109" s="213"/>
      <c r="T109" s="214"/>
      <c r="AT109" s="215" t="s">
        <v>136</v>
      </c>
      <c r="AU109" s="215" t="s">
        <v>88</v>
      </c>
      <c r="AV109" s="13" t="s">
        <v>88</v>
      </c>
      <c r="AW109" s="13" t="s">
        <v>38</v>
      </c>
      <c r="AX109" s="13" t="s">
        <v>78</v>
      </c>
      <c r="AY109" s="215" t="s">
        <v>123</v>
      </c>
    </row>
    <row r="110" spans="1:65" s="2" customFormat="1" ht="16.5" customHeight="1">
      <c r="A110" s="34"/>
      <c r="B110" s="35"/>
      <c r="C110" s="187" t="s">
        <v>159</v>
      </c>
      <c r="D110" s="187" t="s">
        <v>126</v>
      </c>
      <c r="E110" s="188" t="s">
        <v>160</v>
      </c>
      <c r="F110" s="189" t="s">
        <v>161</v>
      </c>
      <c r="G110" s="190" t="s">
        <v>162</v>
      </c>
      <c r="H110" s="191">
        <v>1</v>
      </c>
      <c r="I110" s="192"/>
      <c r="J110" s="193">
        <f>ROUND(I110*H110,2)</f>
        <v>0</v>
      </c>
      <c r="K110" s="189" t="s">
        <v>130</v>
      </c>
      <c r="L110" s="39"/>
      <c r="M110" s="194" t="s">
        <v>40</v>
      </c>
      <c r="N110" s="195" t="s">
        <v>49</v>
      </c>
      <c r="O110" s="64"/>
      <c r="P110" s="196">
        <f>O110*H110</f>
        <v>0</v>
      </c>
      <c r="Q110" s="196">
        <v>0</v>
      </c>
      <c r="R110" s="196">
        <f>Q110*H110</f>
        <v>0</v>
      </c>
      <c r="S110" s="196">
        <v>0</v>
      </c>
      <c r="T110" s="197">
        <f>S110*H110</f>
        <v>0</v>
      </c>
      <c r="U110" s="34"/>
      <c r="V110" s="34"/>
      <c r="W110" s="34"/>
      <c r="X110" s="34"/>
      <c r="Y110" s="34"/>
      <c r="Z110" s="34"/>
      <c r="AA110" s="34"/>
      <c r="AB110" s="34"/>
      <c r="AC110" s="34"/>
      <c r="AD110" s="34"/>
      <c r="AE110" s="34"/>
      <c r="AR110" s="198" t="s">
        <v>131</v>
      </c>
      <c r="AT110" s="198" t="s">
        <v>126</v>
      </c>
      <c r="AU110" s="198" t="s">
        <v>88</v>
      </c>
      <c r="AY110" s="17" t="s">
        <v>123</v>
      </c>
      <c r="BE110" s="199">
        <f>IF(N110="základní",J110,0)</f>
        <v>0</v>
      </c>
      <c r="BF110" s="199">
        <f>IF(N110="snížená",J110,0)</f>
        <v>0</v>
      </c>
      <c r="BG110" s="199">
        <f>IF(N110="zákl. přenesená",J110,0)</f>
        <v>0</v>
      </c>
      <c r="BH110" s="199">
        <f>IF(N110="sníž. přenesená",J110,0)</f>
        <v>0</v>
      </c>
      <c r="BI110" s="199">
        <f>IF(N110="nulová",J110,0)</f>
        <v>0</v>
      </c>
      <c r="BJ110" s="17" t="s">
        <v>86</v>
      </c>
      <c r="BK110" s="199">
        <f>ROUND(I110*H110,2)</f>
        <v>0</v>
      </c>
      <c r="BL110" s="17" t="s">
        <v>131</v>
      </c>
      <c r="BM110" s="198" t="s">
        <v>163</v>
      </c>
    </row>
    <row r="111" spans="1:65" s="2" customFormat="1" ht="11.25">
      <c r="A111" s="34"/>
      <c r="B111" s="35"/>
      <c r="C111" s="36"/>
      <c r="D111" s="200" t="s">
        <v>133</v>
      </c>
      <c r="E111" s="36"/>
      <c r="F111" s="201" t="s">
        <v>161</v>
      </c>
      <c r="G111" s="36"/>
      <c r="H111" s="36"/>
      <c r="I111" s="108"/>
      <c r="J111" s="36"/>
      <c r="K111" s="36"/>
      <c r="L111" s="39"/>
      <c r="M111" s="202"/>
      <c r="N111" s="203"/>
      <c r="O111" s="64"/>
      <c r="P111" s="64"/>
      <c r="Q111" s="64"/>
      <c r="R111" s="64"/>
      <c r="S111" s="64"/>
      <c r="T111" s="65"/>
      <c r="U111" s="34"/>
      <c r="V111" s="34"/>
      <c r="W111" s="34"/>
      <c r="X111" s="34"/>
      <c r="Y111" s="34"/>
      <c r="Z111" s="34"/>
      <c r="AA111" s="34"/>
      <c r="AB111" s="34"/>
      <c r="AC111" s="34"/>
      <c r="AD111" s="34"/>
      <c r="AE111" s="34"/>
      <c r="AT111" s="17" t="s">
        <v>133</v>
      </c>
      <c r="AU111" s="17" t="s">
        <v>88</v>
      </c>
    </row>
    <row r="112" spans="1:65" s="2" customFormat="1" ht="29.25">
      <c r="A112" s="34"/>
      <c r="B112" s="35"/>
      <c r="C112" s="36"/>
      <c r="D112" s="200" t="s">
        <v>134</v>
      </c>
      <c r="E112" s="36"/>
      <c r="F112" s="204" t="s">
        <v>164</v>
      </c>
      <c r="G112" s="36"/>
      <c r="H112" s="36"/>
      <c r="I112" s="108"/>
      <c r="J112" s="36"/>
      <c r="K112" s="36"/>
      <c r="L112" s="39"/>
      <c r="M112" s="202"/>
      <c r="N112" s="203"/>
      <c r="O112" s="64"/>
      <c r="P112" s="64"/>
      <c r="Q112" s="64"/>
      <c r="R112" s="64"/>
      <c r="S112" s="64"/>
      <c r="T112" s="65"/>
      <c r="U112" s="34"/>
      <c r="V112" s="34"/>
      <c r="W112" s="34"/>
      <c r="X112" s="34"/>
      <c r="Y112" s="34"/>
      <c r="Z112" s="34"/>
      <c r="AA112" s="34"/>
      <c r="AB112" s="34"/>
      <c r="AC112" s="34"/>
      <c r="AD112" s="34"/>
      <c r="AE112" s="34"/>
      <c r="AT112" s="17" t="s">
        <v>134</v>
      </c>
      <c r="AU112" s="17" t="s">
        <v>88</v>
      </c>
    </row>
    <row r="113" spans="1:65" s="13" customFormat="1" ht="22.5">
      <c r="B113" s="205"/>
      <c r="C113" s="206"/>
      <c r="D113" s="200" t="s">
        <v>136</v>
      </c>
      <c r="E113" s="207" t="s">
        <v>40</v>
      </c>
      <c r="F113" s="208" t="s">
        <v>165</v>
      </c>
      <c r="G113" s="206"/>
      <c r="H113" s="209">
        <v>1</v>
      </c>
      <c r="I113" s="210"/>
      <c r="J113" s="206"/>
      <c r="K113" s="206"/>
      <c r="L113" s="211"/>
      <c r="M113" s="212"/>
      <c r="N113" s="213"/>
      <c r="O113" s="213"/>
      <c r="P113" s="213"/>
      <c r="Q113" s="213"/>
      <c r="R113" s="213"/>
      <c r="S113" s="213"/>
      <c r="T113" s="214"/>
      <c r="AT113" s="215" t="s">
        <v>136</v>
      </c>
      <c r="AU113" s="215" t="s">
        <v>88</v>
      </c>
      <c r="AV113" s="13" t="s">
        <v>88</v>
      </c>
      <c r="AW113" s="13" t="s">
        <v>38</v>
      </c>
      <c r="AX113" s="13" t="s">
        <v>78</v>
      </c>
      <c r="AY113" s="215" t="s">
        <v>123</v>
      </c>
    </row>
    <row r="114" spans="1:65" s="14" customFormat="1" ht="22.5">
      <c r="B114" s="216"/>
      <c r="C114" s="217"/>
      <c r="D114" s="200" t="s">
        <v>136</v>
      </c>
      <c r="E114" s="218" t="s">
        <v>40</v>
      </c>
      <c r="F114" s="219" t="s">
        <v>166</v>
      </c>
      <c r="G114" s="217"/>
      <c r="H114" s="218" t="s">
        <v>40</v>
      </c>
      <c r="I114" s="220"/>
      <c r="J114" s="217"/>
      <c r="K114" s="217"/>
      <c r="L114" s="221"/>
      <c r="M114" s="222"/>
      <c r="N114" s="223"/>
      <c r="O114" s="223"/>
      <c r="P114" s="223"/>
      <c r="Q114" s="223"/>
      <c r="R114" s="223"/>
      <c r="S114" s="223"/>
      <c r="T114" s="224"/>
      <c r="AT114" s="225" t="s">
        <v>136</v>
      </c>
      <c r="AU114" s="225" t="s">
        <v>88</v>
      </c>
      <c r="AV114" s="14" t="s">
        <v>86</v>
      </c>
      <c r="AW114" s="14" t="s">
        <v>38</v>
      </c>
      <c r="AX114" s="14" t="s">
        <v>78</v>
      </c>
      <c r="AY114" s="225" t="s">
        <v>123</v>
      </c>
    </row>
    <row r="115" spans="1:65" s="14" customFormat="1" ht="22.5">
      <c r="B115" s="216"/>
      <c r="C115" s="217"/>
      <c r="D115" s="200" t="s">
        <v>136</v>
      </c>
      <c r="E115" s="218" t="s">
        <v>40</v>
      </c>
      <c r="F115" s="219" t="s">
        <v>167</v>
      </c>
      <c r="G115" s="217"/>
      <c r="H115" s="218" t="s">
        <v>40</v>
      </c>
      <c r="I115" s="220"/>
      <c r="J115" s="217"/>
      <c r="K115" s="217"/>
      <c r="L115" s="221"/>
      <c r="M115" s="222"/>
      <c r="N115" s="223"/>
      <c r="O115" s="223"/>
      <c r="P115" s="223"/>
      <c r="Q115" s="223"/>
      <c r="R115" s="223"/>
      <c r="S115" s="223"/>
      <c r="T115" s="224"/>
      <c r="AT115" s="225" t="s">
        <v>136</v>
      </c>
      <c r="AU115" s="225" t="s">
        <v>88</v>
      </c>
      <c r="AV115" s="14" t="s">
        <v>86</v>
      </c>
      <c r="AW115" s="14" t="s">
        <v>38</v>
      </c>
      <c r="AX115" s="14" t="s">
        <v>78</v>
      </c>
      <c r="AY115" s="225" t="s">
        <v>123</v>
      </c>
    </row>
    <row r="116" spans="1:65" s="12" customFormat="1" ht="22.9" customHeight="1">
      <c r="B116" s="171"/>
      <c r="C116" s="172"/>
      <c r="D116" s="173" t="s">
        <v>77</v>
      </c>
      <c r="E116" s="185" t="s">
        <v>168</v>
      </c>
      <c r="F116" s="185" t="s">
        <v>169</v>
      </c>
      <c r="G116" s="172"/>
      <c r="H116" s="172"/>
      <c r="I116" s="175"/>
      <c r="J116" s="186">
        <f>BK116</f>
        <v>0</v>
      </c>
      <c r="K116" s="172"/>
      <c r="L116" s="177"/>
      <c r="M116" s="178"/>
      <c r="N116" s="179"/>
      <c r="O116" s="179"/>
      <c r="P116" s="180">
        <f>SUM(P117:P120)</f>
        <v>0</v>
      </c>
      <c r="Q116" s="179"/>
      <c r="R116" s="180">
        <f>SUM(R117:R120)</f>
        <v>0</v>
      </c>
      <c r="S116" s="179"/>
      <c r="T116" s="181">
        <f>SUM(T117:T120)</f>
        <v>0</v>
      </c>
      <c r="AR116" s="182" t="s">
        <v>122</v>
      </c>
      <c r="AT116" s="183" t="s">
        <v>77</v>
      </c>
      <c r="AU116" s="183" t="s">
        <v>86</v>
      </c>
      <c r="AY116" s="182" t="s">
        <v>123</v>
      </c>
      <c r="BK116" s="184">
        <f>SUM(BK117:BK120)</f>
        <v>0</v>
      </c>
    </row>
    <row r="117" spans="1:65" s="2" customFormat="1" ht="16.5" customHeight="1">
      <c r="A117" s="34"/>
      <c r="B117" s="35"/>
      <c r="C117" s="187" t="s">
        <v>170</v>
      </c>
      <c r="D117" s="187" t="s">
        <v>126</v>
      </c>
      <c r="E117" s="188" t="s">
        <v>171</v>
      </c>
      <c r="F117" s="189" t="s">
        <v>172</v>
      </c>
      <c r="G117" s="190" t="s">
        <v>173</v>
      </c>
      <c r="H117" s="191">
        <v>49</v>
      </c>
      <c r="I117" s="192"/>
      <c r="J117" s="193">
        <f>ROUND(I117*H117,2)</f>
        <v>0</v>
      </c>
      <c r="K117" s="189" t="s">
        <v>130</v>
      </c>
      <c r="L117" s="39"/>
      <c r="M117" s="194" t="s">
        <v>40</v>
      </c>
      <c r="N117" s="195" t="s">
        <v>49</v>
      </c>
      <c r="O117" s="64"/>
      <c r="P117" s="196">
        <f>O117*H117</f>
        <v>0</v>
      </c>
      <c r="Q117" s="196">
        <v>0</v>
      </c>
      <c r="R117" s="196">
        <f>Q117*H117</f>
        <v>0</v>
      </c>
      <c r="S117" s="196">
        <v>0</v>
      </c>
      <c r="T117" s="197">
        <f>S117*H117</f>
        <v>0</v>
      </c>
      <c r="U117" s="34"/>
      <c r="V117" s="34"/>
      <c r="W117" s="34"/>
      <c r="X117" s="34"/>
      <c r="Y117" s="34"/>
      <c r="Z117" s="34"/>
      <c r="AA117" s="34"/>
      <c r="AB117" s="34"/>
      <c r="AC117" s="34"/>
      <c r="AD117" s="34"/>
      <c r="AE117" s="34"/>
      <c r="AR117" s="198" t="s">
        <v>131</v>
      </c>
      <c r="AT117" s="198" t="s">
        <v>126</v>
      </c>
      <c r="AU117" s="198" t="s">
        <v>88</v>
      </c>
      <c r="AY117" s="17" t="s">
        <v>123</v>
      </c>
      <c r="BE117" s="199">
        <f>IF(N117="základní",J117,0)</f>
        <v>0</v>
      </c>
      <c r="BF117" s="199">
        <f>IF(N117="snížená",J117,0)</f>
        <v>0</v>
      </c>
      <c r="BG117" s="199">
        <f>IF(N117="zákl. přenesená",J117,0)</f>
        <v>0</v>
      </c>
      <c r="BH117" s="199">
        <f>IF(N117="sníž. přenesená",J117,0)</f>
        <v>0</v>
      </c>
      <c r="BI117" s="199">
        <f>IF(N117="nulová",J117,0)</f>
        <v>0</v>
      </c>
      <c r="BJ117" s="17" t="s">
        <v>86</v>
      </c>
      <c r="BK117" s="199">
        <f>ROUND(I117*H117,2)</f>
        <v>0</v>
      </c>
      <c r="BL117" s="17" t="s">
        <v>131</v>
      </c>
      <c r="BM117" s="198" t="s">
        <v>174</v>
      </c>
    </row>
    <row r="118" spans="1:65" s="2" customFormat="1" ht="11.25">
      <c r="A118" s="34"/>
      <c r="B118" s="35"/>
      <c r="C118" s="36"/>
      <c r="D118" s="200" t="s">
        <v>133</v>
      </c>
      <c r="E118" s="36"/>
      <c r="F118" s="201" t="s">
        <v>172</v>
      </c>
      <c r="G118" s="36"/>
      <c r="H118" s="36"/>
      <c r="I118" s="108"/>
      <c r="J118" s="36"/>
      <c r="K118" s="36"/>
      <c r="L118" s="39"/>
      <c r="M118" s="202"/>
      <c r="N118" s="203"/>
      <c r="O118" s="64"/>
      <c r="P118" s="64"/>
      <c r="Q118" s="64"/>
      <c r="R118" s="64"/>
      <c r="S118" s="64"/>
      <c r="T118" s="65"/>
      <c r="U118" s="34"/>
      <c r="V118" s="34"/>
      <c r="W118" s="34"/>
      <c r="X118" s="34"/>
      <c r="Y118" s="34"/>
      <c r="Z118" s="34"/>
      <c r="AA118" s="34"/>
      <c r="AB118" s="34"/>
      <c r="AC118" s="34"/>
      <c r="AD118" s="34"/>
      <c r="AE118" s="34"/>
      <c r="AT118" s="17" t="s">
        <v>133</v>
      </c>
      <c r="AU118" s="17" t="s">
        <v>88</v>
      </c>
    </row>
    <row r="119" spans="1:65" s="2" customFormat="1" ht="19.5">
      <c r="A119" s="34"/>
      <c r="B119" s="35"/>
      <c r="C119" s="36"/>
      <c r="D119" s="200" t="s">
        <v>134</v>
      </c>
      <c r="E119" s="36"/>
      <c r="F119" s="204" t="s">
        <v>175</v>
      </c>
      <c r="G119" s="36"/>
      <c r="H119" s="36"/>
      <c r="I119" s="108"/>
      <c r="J119" s="36"/>
      <c r="K119" s="36"/>
      <c r="L119" s="39"/>
      <c r="M119" s="202"/>
      <c r="N119" s="203"/>
      <c r="O119" s="64"/>
      <c r="P119" s="64"/>
      <c r="Q119" s="64"/>
      <c r="R119" s="64"/>
      <c r="S119" s="64"/>
      <c r="T119" s="65"/>
      <c r="U119" s="34"/>
      <c r="V119" s="34"/>
      <c r="W119" s="34"/>
      <c r="X119" s="34"/>
      <c r="Y119" s="34"/>
      <c r="Z119" s="34"/>
      <c r="AA119" s="34"/>
      <c r="AB119" s="34"/>
      <c r="AC119" s="34"/>
      <c r="AD119" s="34"/>
      <c r="AE119" s="34"/>
      <c r="AT119" s="17" t="s">
        <v>134</v>
      </c>
      <c r="AU119" s="17" t="s">
        <v>88</v>
      </c>
    </row>
    <row r="120" spans="1:65" s="13" customFormat="1" ht="11.25">
      <c r="B120" s="205"/>
      <c r="C120" s="206"/>
      <c r="D120" s="200" t="s">
        <v>136</v>
      </c>
      <c r="E120" s="207" t="s">
        <v>40</v>
      </c>
      <c r="F120" s="208" t="s">
        <v>176</v>
      </c>
      <c r="G120" s="206"/>
      <c r="H120" s="209">
        <v>49</v>
      </c>
      <c r="I120" s="210"/>
      <c r="J120" s="206"/>
      <c r="K120" s="206"/>
      <c r="L120" s="211"/>
      <c r="M120" s="226"/>
      <c r="N120" s="227"/>
      <c r="O120" s="227"/>
      <c r="P120" s="227"/>
      <c r="Q120" s="227"/>
      <c r="R120" s="227"/>
      <c r="S120" s="227"/>
      <c r="T120" s="228"/>
      <c r="AT120" s="215" t="s">
        <v>136</v>
      </c>
      <c r="AU120" s="215" t="s">
        <v>88</v>
      </c>
      <c r="AV120" s="13" t="s">
        <v>88</v>
      </c>
      <c r="AW120" s="13" t="s">
        <v>38</v>
      </c>
      <c r="AX120" s="13" t="s">
        <v>78</v>
      </c>
      <c r="AY120" s="215" t="s">
        <v>123</v>
      </c>
    </row>
    <row r="121" spans="1:65" s="2" customFormat="1" ht="6.95" customHeight="1">
      <c r="A121" s="34"/>
      <c r="B121" s="47"/>
      <c r="C121" s="48"/>
      <c r="D121" s="48"/>
      <c r="E121" s="48"/>
      <c r="F121" s="48"/>
      <c r="G121" s="48"/>
      <c r="H121" s="48"/>
      <c r="I121" s="136"/>
      <c r="J121" s="48"/>
      <c r="K121" s="48"/>
      <c r="L121" s="39"/>
      <c r="M121" s="34"/>
      <c r="O121" s="34"/>
      <c r="P121" s="34"/>
      <c r="Q121" s="34"/>
      <c r="R121" s="34"/>
      <c r="S121" s="34"/>
      <c r="T121" s="34"/>
      <c r="U121" s="34"/>
      <c r="V121" s="34"/>
      <c r="W121" s="34"/>
      <c r="X121" s="34"/>
      <c r="Y121" s="34"/>
      <c r="Z121" s="34"/>
      <c r="AA121" s="34"/>
      <c r="AB121" s="34"/>
      <c r="AC121" s="34"/>
      <c r="AD121" s="34"/>
      <c r="AE121" s="34"/>
    </row>
  </sheetData>
  <sheetProtection algorithmName="SHA-512" hashValue="neYOX2Ph8oVw80YW06FLlpIqDZjrP6AgUfyC0kb7kiSvrMG7e0yV9CsBiFWOHJK7OeOz+wBWko/q+BA6YQ5aNQ==" saltValue="nNUP5W0PfKcZmrmiCzLi8TaXDxYZyPf4j6DD8kGIDhD46HGBa5/I8Ox6DbOTwRePrp/u02J3UEYrsyCyUvtfbQ==" spinCount="100000" sheet="1" objects="1" scenarios="1" formatColumns="0" formatRows="0" autoFilter="0"/>
  <autoFilter ref="C84:K12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8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57"/>
      <c r="M2" s="357"/>
      <c r="N2" s="357"/>
      <c r="O2" s="357"/>
      <c r="P2" s="357"/>
      <c r="Q2" s="357"/>
      <c r="R2" s="357"/>
      <c r="S2" s="357"/>
      <c r="T2" s="357"/>
      <c r="U2" s="357"/>
      <c r="V2" s="357"/>
      <c r="AT2" s="17" t="s">
        <v>91</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58" t="str">
        <f>'Rekapitulace stavby'!K6</f>
        <v>HUMPOLEC, budova zastávky - oprava střechy</v>
      </c>
      <c r="F7" s="359"/>
      <c r="G7" s="359"/>
      <c r="H7" s="359"/>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0" t="s">
        <v>177</v>
      </c>
      <c r="F9" s="361"/>
      <c r="G9" s="361"/>
      <c r="H9" s="361"/>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26. 4. 2020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41</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4" t="s">
        <v>40</v>
      </c>
      <c r="F27" s="364"/>
      <c r="G27" s="364"/>
      <c r="H27" s="364"/>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ROUND(J95,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ROUND((SUM(BE95:BE779)),  2)</f>
        <v>0</v>
      </c>
      <c r="G33" s="34"/>
      <c r="H33" s="34"/>
      <c r="I33" s="125">
        <v>0.21</v>
      </c>
      <c r="J33" s="124">
        <f>ROUND(((SUM(BE95:BE779))*I33),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ROUND((SUM(BF95:BF779)),  2)</f>
        <v>0</v>
      </c>
      <c r="G34" s="34"/>
      <c r="H34" s="34"/>
      <c r="I34" s="125">
        <v>0.15</v>
      </c>
      <c r="J34" s="124">
        <f>ROUND(((SUM(BF95:BF779))*I34),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ROUND((SUM(BG95:BG779)),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ROUND((SUM(BH95:BH779)),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ROUND((SUM(BI95:BI779)),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5" t="str">
        <f>E7</f>
        <v>HUMPOLEC, budova zastávky - oprava střechy</v>
      </c>
      <c r="F48" s="366"/>
      <c r="G48" s="366"/>
      <c r="H48" s="366"/>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37" t="str">
        <f>E9</f>
        <v>SO01 - STAVEBNÍ ČÁST</v>
      </c>
      <c r="F50" s="367"/>
      <c r="G50" s="367"/>
      <c r="H50" s="367"/>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st.p.č. 628 k.ú. Humpolec</v>
      </c>
      <c r="G52" s="36"/>
      <c r="H52" s="36"/>
      <c r="I52" s="111" t="s">
        <v>24</v>
      </c>
      <c r="J52" s="59" t="str">
        <f>IF(J12="","",J12)</f>
        <v>26. 4. 2020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Zbyněk Dubský</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J95</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178</v>
      </c>
      <c r="E60" s="148"/>
      <c r="F60" s="148"/>
      <c r="G60" s="148"/>
      <c r="H60" s="148"/>
      <c r="I60" s="149"/>
      <c r="J60" s="150">
        <f>J96</f>
        <v>0</v>
      </c>
      <c r="K60" s="146"/>
      <c r="L60" s="151"/>
    </row>
    <row r="61" spans="1:47" s="10" customFormat="1" ht="19.899999999999999" customHeight="1">
      <c r="B61" s="152"/>
      <c r="C61" s="153"/>
      <c r="D61" s="154" t="s">
        <v>179</v>
      </c>
      <c r="E61" s="155"/>
      <c r="F61" s="155"/>
      <c r="G61" s="155"/>
      <c r="H61" s="155"/>
      <c r="I61" s="156"/>
      <c r="J61" s="157">
        <f>J97</f>
        <v>0</v>
      </c>
      <c r="K61" s="153"/>
      <c r="L61" s="158"/>
    </row>
    <row r="62" spans="1:47" s="10" customFormat="1" ht="19.899999999999999" customHeight="1">
      <c r="B62" s="152"/>
      <c r="C62" s="153"/>
      <c r="D62" s="154" t="s">
        <v>180</v>
      </c>
      <c r="E62" s="155"/>
      <c r="F62" s="155"/>
      <c r="G62" s="155"/>
      <c r="H62" s="155"/>
      <c r="I62" s="156"/>
      <c r="J62" s="157">
        <f>J153</f>
        <v>0</v>
      </c>
      <c r="K62" s="153"/>
      <c r="L62" s="158"/>
    </row>
    <row r="63" spans="1:47" s="10" customFormat="1" ht="19.899999999999999" customHeight="1">
      <c r="B63" s="152"/>
      <c r="C63" s="153"/>
      <c r="D63" s="154" t="s">
        <v>181</v>
      </c>
      <c r="E63" s="155"/>
      <c r="F63" s="155"/>
      <c r="G63" s="155"/>
      <c r="H63" s="155"/>
      <c r="I63" s="156"/>
      <c r="J63" s="157">
        <f>J168</f>
        <v>0</v>
      </c>
      <c r="K63" s="153"/>
      <c r="L63" s="158"/>
    </row>
    <row r="64" spans="1:47" s="10" customFormat="1" ht="19.899999999999999" customHeight="1">
      <c r="B64" s="152"/>
      <c r="C64" s="153"/>
      <c r="D64" s="154" t="s">
        <v>182</v>
      </c>
      <c r="E64" s="155"/>
      <c r="F64" s="155"/>
      <c r="G64" s="155"/>
      <c r="H64" s="155"/>
      <c r="I64" s="156"/>
      <c r="J64" s="157">
        <f>J198</f>
        <v>0</v>
      </c>
      <c r="K64" s="153"/>
      <c r="L64" s="158"/>
    </row>
    <row r="65" spans="1:31" s="10" customFormat="1" ht="19.899999999999999" customHeight="1">
      <c r="B65" s="152"/>
      <c r="C65" s="153"/>
      <c r="D65" s="154" t="s">
        <v>183</v>
      </c>
      <c r="E65" s="155"/>
      <c r="F65" s="155"/>
      <c r="G65" s="155"/>
      <c r="H65" s="155"/>
      <c r="I65" s="156"/>
      <c r="J65" s="157">
        <f>J204</f>
        <v>0</v>
      </c>
      <c r="K65" s="153"/>
      <c r="L65" s="158"/>
    </row>
    <row r="66" spans="1:31" s="10" customFormat="1" ht="19.899999999999999" customHeight="1">
      <c r="B66" s="152"/>
      <c r="C66" s="153"/>
      <c r="D66" s="154" t="s">
        <v>184</v>
      </c>
      <c r="E66" s="155"/>
      <c r="F66" s="155"/>
      <c r="G66" s="155"/>
      <c r="H66" s="155"/>
      <c r="I66" s="156"/>
      <c r="J66" s="157">
        <f>J253</f>
        <v>0</v>
      </c>
      <c r="K66" s="153"/>
      <c r="L66" s="158"/>
    </row>
    <row r="67" spans="1:31" s="10" customFormat="1" ht="19.899999999999999" customHeight="1">
      <c r="B67" s="152"/>
      <c r="C67" s="153"/>
      <c r="D67" s="154" t="s">
        <v>185</v>
      </c>
      <c r="E67" s="155"/>
      <c r="F67" s="155"/>
      <c r="G67" s="155"/>
      <c r="H67" s="155"/>
      <c r="I67" s="156"/>
      <c r="J67" s="157">
        <f>J314</f>
        <v>0</v>
      </c>
      <c r="K67" s="153"/>
      <c r="L67" s="158"/>
    </row>
    <row r="68" spans="1:31" s="9" customFormat="1" ht="24.95" customHeight="1">
      <c r="B68" s="145"/>
      <c r="C68" s="146"/>
      <c r="D68" s="147" t="s">
        <v>186</v>
      </c>
      <c r="E68" s="148"/>
      <c r="F68" s="148"/>
      <c r="G68" s="148"/>
      <c r="H68" s="148"/>
      <c r="I68" s="149"/>
      <c r="J68" s="150">
        <f>J318</f>
        <v>0</v>
      </c>
      <c r="K68" s="146"/>
      <c r="L68" s="151"/>
    </row>
    <row r="69" spans="1:31" s="10" customFormat="1" ht="19.899999999999999" customHeight="1">
      <c r="B69" s="152"/>
      <c r="C69" s="153"/>
      <c r="D69" s="154" t="s">
        <v>187</v>
      </c>
      <c r="E69" s="155"/>
      <c r="F69" s="155"/>
      <c r="G69" s="155"/>
      <c r="H69" s="155"/>
      <c r="I69" s="156"/>
      <c r="J69" s="157">
        <f>J319</f>
        <v>0</v>
      </c>
      <c r="K69" s="153"/>
      <c r="L69" s="158"/>
    </row>
    <row r="70" spans="1:31" s="10" customFormat="1" ht="19.899999999999999" customHeight="1">
      <c r="B70" s="152"/>
      <c r="C70" s="153"/>
      <c r="D70" s="154" t="s">
        <v>188</v>
      </c>
      <c r="E70" s="155"/>
      <c r="F70" s="155"/>
      <c r="G70" s="155"/>
      <c r="H70" s="155"/>
      <c r="I70" s="156"/>
      <c r="J70" s="157">
        <f>J325</f>
        <v>0</v>
      </c>
      <c r="K70" s="153"/>
      <c r="L70" s="158"/>
    </row>
    <row r="71" spans="1:31" s="10" customFormat="1" ht="19.899999999999999" customHeight="1">
      <c r="B71" s="152"/>
      <c r="C71" s="153"/>
      <c r="D71" s="154" t="s">
        <v>189</v>
      </c>
      <c r="E71" s="155"/>
      <c r="F71" s="155"/>
      <c r="G71" s="155"/>
      <c r="H71" s="155"/>
      <c r="I71" s="156"/>
      <c r="J71" s="157">
        <f>J476</f>
        <v>0</v>
      </c>
      <c r="K71" s="153"/>
      <c r="L71" s="158"/>
    </row>
    <row r="72" spans="1:31" s="10" customFormat="1" ht="19.899999999999999" customHeight="1">
      <c r="B72" s="152"/>
      <c r="C72" s="153"/>
      <c r="D72" s="154" t="s">
        <v>190</v>
      </c>
      <c r="E72" s="155"/>
      <c r="F72" s="155"/>
      <c r="G72" s="155"/>
      <c r="H72" s="155"/>
      <c r="I72" s="156"/>
      <c r="J72" s="157">
        <f>J687</f>
        <v>0</v>
      </c>
      <c r="K72" s="153"/>
      <c r="L72" s="158"/>
    </row>
    <row r="73" spans="1:31" s="10" customFormat="1" ht="19.899999999999999" customHeight="1">
      <c r="B73" s="152"/>
      <c r="C73" s="153"/>
      <c r="D73" s="154" t="s">
        <v>191</v>
      </c>
      <c r="E73" s="155"/>
      <c r="F73" s="155"/>
      <c r="G73" s="155"/>
      <c r="H73" s="155"/>
      <c r="I73" s="156"/>
      <c r="J73" s="157">
        <f>J731</f>
        <v>0</v>
      </c>
      <c r="K73" s="153"/>
      <c r="L73" s="158"/>
    </row>
    <row r="74" spans="1:31" s="9" customFormat="1" ht="24.95" customHeight="1">
      <c r="B74" s="145"/>
      <c r="C74" s="146"/>
      <c r="D74" s="147" t="s">
        <v>192</v>
      </c>
      <c r="E74" s="148"/>
      <c r="F74" s="148"/>
      <c r="G74" s="148"/>
      <c r="H74" s="148"/>
      <c r="I74" s="149"/>
      <c r="J74" s="150">
        <f>J761</f>
        <v>0</v>
      </c>
      <c r="K74" s="146"/>
      <c r="L74" s="151"/>
    </row>
    <row r="75" spans="1:31" s="10" customFormat="1" ht="19.899999999999999" customHeight="1">
      <c r="B75" s="152"/>
      <c r="C75" s="153"/>
      <c r="D75" s="154" t="s">
        <v>193</v>
      </c>
      <c r="E75" s="155"/>
      <c r="F75" s="155"/>
      <c r="G75" s="155"/>
      <c r="H75" s="155"/>
      <c r="I75" s="156"/>
      <c r="J75" s="157">
        <f>J762</f>
        <v>0</v>
      </c>
      <c r="K75" s="153"/>
      <c r="L75" s="158"/>
    </row>
    <row r="76" spans="1:31" s="2" customFormat="1" ht="21.75" customHeight="1">
      <c r="A76" s="34"/>
      <c r="B76" s="35"/>
      <c r="C76" s="36"/>
      <c r="D76" s="36"/>
      <c r="E76" s="36"/>
      <c r="F76" s="36"/>
      <c r="G76" s="36"/>
      <c r="H76" s="36"/>
      <c r="I76" s="108"/>
      <c r="J76" s="36"/>
      <c r="K76" s="36"/>
      <c r="L76" s="109"/>
      <c r="S76" s="34"/>
      <c r="T76" s="34"/>
      <c r="U76" s="34"/>
      <c r="V76" s="34"/>
      <c r="W76" s="34"/>
      <c r="X76" s="34"/>
      <c r="Y76" s="34"/>
      <c r="Z76" s="34"/>
      <c r="AA76" s="34"/>
      <c r="AB76" s="34"/>
      <c r="AC76" s="34"/>
      <c r="AD76" s="34"/>
      <c r="AE76" s="34"/>
    </row>
    <row r="77" spans="1:31" s="2" customFormat="1" ht="6.95" customHeight="1">
      <c r="A77" s="34"/>
      <c r="B77" s="47"/>
      <c r="C77" s="48"/>
      <c r="D77" s="48"/>
      <c r="E77" s="48"/>
      <c r="F77" s="48"/>
      <c r="G77" s="48"/>
      <c r="H77" s="48"/>
      <c r="I77" s="136"/>
      <c r="J77" s="48"/>
      <c r="K77" s="48"/>
      <c r="L77" s="109"/>
      <c r="S77" s="34"/>
      <c r="T77" s="34"/>
      <c r="U77" s="34"/>
      <c r="V77" s="34"/>
      <c r="W77" s="34"/>
      <c r="X77" s="34"/>
      <c r="Y77" s="34"/>
      <c r="Z77" s="34"/>
      <c r="AA77" s="34"/>
      <c r="AB77" s="34"/>
      <c r="AC77" s="34"/>
      <c r="AD77" s="34"/>
      <c r="AE77" s="34"/>
    </row>
    <row r="81" spans="1:63" s="2" customFormat="1" ht="6.95" customHeight="1">
      <c r="A81" s="34"/>
      <c r="B81" s="49"/>
      <c r="C81" s="50"/>
      <c r="D81" s="50"/>
      <c r="E81" s="50"/>
      <c r="F81" s="50"/>
      <c r="G81" s="50"/>
      <c r="H81" s="50"/>
      <c r="I81" s="139"/>
      <c r="J81" s="50"/>
      <c r="K81" s="50"/>
      <c r="L81" s="109"/>
      <c r="S81" s="34"/>
      <c r="T81" s="34"/>
      <c r="U81" s="34"/>
      <c r="V81" s="34"/>
      <c r="W81" s="34"/>
      <c r="X81" s="34"/>
      <c r="Y81" s="34"/>
      <c r="Z81" s="34"/>
      <c r="AA81" s="34"/>
      <c r="AB81" s="34"/>
      <c r="AC81" s="34"/>
      <c r="AD81" s="34"/>
      <c r="AE81" s="34"/>
    </row>
    <row r="82" spans="1:63" s="2" customFormat="1" ht="24.95" customHeight="1">
      <c r="A82" s="34"/>
      <c r="B82" s="35"/>
      <c r="C82" s="23" t="s">
        <v>108</v>
      </c>
      <c r="D82" s="36"/>
      <c r="E82" s="36"/>
      <c r="F82" s="36"/>
      <c r="G82" s="36"/>
      <c r="H82" s="36"/>
      <c r="I82" s="108"/>
      <c r="J82" s="36"/>
      <c r="K82" s="36"/>
      <c r="L82" s="109"/>
      <c r="S82" s="34"/>
      <c r="T82" s="34"/>
      <c r="U82" s="34"/>
      <c r="V82" s="34"/>
      <c r="W82" s="34"/>
      <c r="X82" s="34"/>
      <c r="Y82" s="34"/>
      <c r="Z82" s="34"/>
      <c r="AA82" s="34"/>
      <c r="AB82" s="34"/>
      <c r="AC82" s="34"/>
      <c r="AD82" s="34"/>
      <c r="AE82" s="34"/>
    </row>
    <row r="83" spans="1:63" s="2" customFormat="1" ht="6.95" customHeight="1">
      <c r="A83" s="34"/>
      <c r="B83" s="35"/>
      <c r="C83" s="36"/>
      <c r="D83" s="36"/>
      <c r="E83" s="36"/>
      <c r="F83" s="36"/>
      <c r="G83" s="36"/>
      <c r="H83" s="36"/>
      <c r="I83" s="108"/>
      <c r="J83" s="36"/>
      <c r="K83" s="36"/>
      <c r="L83" s="109"/>
      <c r="S83" s="34"/>
      <c r="T83" s="34"/>
      <c r="U83" s="34"/>
      <c r="V83" s="34"/>
      <c r="W83" s="34"/>
      <c r="X83" s="34"/>
      <c r="Y83" s="34"/>
      <c r="Z83" s="34"/>
      <c r="AA83" s="34"/>
      <c r="AB83" s="34"/>
      <c r="AC83" s="34"/>
      <c r="AD83" s="34"/>
      <c r="AE83" s="34"/>
    </row>
    <row r="84" spans="1:63" s="2" customFormat="1" ht="12" customHeight="1">
      <c r="A84" s="34"/>
      <c r="B84" s="35"/>
      <c r="C84" s="29" t="s">
        <v>16</v>
      </c>
      <c r="D84" s="36"/>
      <c r="E84" s="36"/>
      <c r="F84" s="36"/>
      <c r="G84" s="36"/>
      <c r="H84" s="36"/>
      <c r="I84" s="108"/>
      <c r="J84" s="36"/>
      <c r="K84" s="36"/>
      <c r="L84" s="109"/>
      <c r="S84" s="34"/>
      <c r="T84" s="34"/>
      <c r="U84" s="34"/>
      <c r="V84" s="34"/>
      <c r="W84" s="34"/>
      <c r="X84" s="34"/>
      <c r="Y84" s="34"/>
      <c r="Z84" s="34"/>
      <c r="AA84" s="34"/>
      <c r="AB84" s="34"/>
      <c r="AC84" s="34"/>
      <c r="AD84" s="34"/>
      <c r="AE84" s="34"/>
    </row>
    <row r="85" spans="1:63" s="2" customFormat="1" ht="16.5" customHeight="1">
      <c r="A85" s="34"/>
      <c r="B85" s="35"/>
      <c r="C85" s="36"/>
      <c r="D85" s="36"/>
      <c r="E85" s="365" t="str">
        <f>E7</f>
        <v>HUMPOLEC, budova zastávky - oprava střechy</v>
      </c>
      <c r="F85" s="366"/>
      <c r="G85" s="366"/>
      <c r="H85" s="366"/>
      <c r="I85" s="108"/>
      <c r="J85" s="36"/>
      <c r="K85" s="36"/>
      <c r="L85" s="109"/>
      <c r="S85" s="34"/>
      <c r="T85" s="34"/>
      <c r="U85" s="34"/>
      <c r="V85" s="34"/>
      <c r="W85" s="34"/>
      <c r="X85" s="34"/>
      <c r="Y85" s="34"/>
      <c r="Z85" s="34"/>
      <c r="AA85" s="34"/>
      <c r="AB85" s="34"/>
      <c r="AC85" s="34"/>
      <c r="AD85" s="34"/>
      <c r="AE85" s="34"/>
    </row>
    <row r="86" spans="1:63" s="2" customFormat="1" ht="12" customHeight="1">
      <c r="A86" s="34"/>
      <c r="B86" s="35"/>
      <c r="C86" s="29" t="s">
        <v>96</v>
      </c>
      <c r="D86" s="36"/>
      <c r="E86" s="36"/>
      <c r="F86" s="36"/>
      <c r="G86" s="36"/>
      <c r="H86" s="36"/>
      <c r="I86" s="108"/>
      <c r="J86" s="36"/>
      <c r="K86" s="36"/>
      <c r="L86" s="109"/>
      <c r="S86" s="34"/>
      <c r="T86" s="34"/>
      <c r="U86" s="34"/>
      <c r="V86" s="34"/>
      <c r="W86" s="34"/>
      <c r="X86" s="34"/>
      <c r="Y86" s="34"/>
      <c r="Z86" s="34"/>
      <c r="AA86" s="34"/>
      <c r="AB86" s="34"/>
      <c r="AC86" s="34"/>
      <c r="AD86" s="34"/>
      <c r="AE86" s="34"/>
    </row>
    <row r="87" spans="1:63" s="2" customFormat="1" ht="16.5" customHeight="1">
      <c r="A87" s="34"/>
      <c r="B87" s="35"/>
      <c r="C87" s="36"/>
      <c r="D87" s="36"/>
      <c r="E87" s="337" t="str">
        <f>E9</f>
        <v>SO01 - STAVEBNÍ ČÁST</v>
      </c>
      <c r="F87" s="367"/>
      <c r="G87" s="367"/>
      <c r="H87" s="367"/>
      <c r="I87" s="108"/>
      <c r="J87" s="36"/>
      <c r="K87" s="36"/>
      <c r="L87" s="109"/>
      <c r="S87" s="34"/>
      <c r="T87" s="34"/>
      <c r="U87" s="34"/>
      <c r="V87" s="34"/>
      <c r="W87" s="34"/>
      <c r="X87" s="34"/>
      <c r="Y87" s="34"/>
      <c r="Z87" s="34"/>
      <c r="AA87" s="34"/>
      <c r="AB87" s="34"/>
      <c r="AC87" s="34"/>
      <c r="AD87" s="34"/>
      <c r="AE87" s="34"/>
    </row>
    <row r="88" spans="1:63" s="2" customFormat="1" ht="6.95" customHeight="1">
      <c r="A88" s="34"/>
      <c r="B88" s="35"/>
      <c r="C88" s="36"/>
      <c r="D88" s="36"/>
      <c r="E88" s="36"/>
      <c r="F88" s="36"/>
      <c r="G88" s="36"/>
      <c r="H88" s="36"/>
      <c r="I88" s="108"/>
      <c r="J88" s="36"/>
      <c r="K88" s="36"/>
      <c r="L88" s="109"/>
      <c r="S88" s="34"/>
      <c r="T88" s="34"/>
      <c r="U88" s="34"/>
      <c r="V88" s="34"/>
      <c r="W88" s="34"/>
      <c r="X88" s="34"/>
      <c r="Y88" s="34"/>
      <c r="Z88" s="34"/>
      <c r="AA88" s="34"/>
      <c r="AB88" s="34"/>
      <c r="AC88" s="34"/>
      <c r="AD88" s="34"/>
      <c r="AE88" s="34"/>
    </row>
    <row r="89" spans="1:63" s="2" customFormat="1" ht="12" customHeight="1">
      <c r="A89" s="34"/>
      <c r="B89" s="35"/>
      <c r="C89" s="29" t="s">
        <v>22</v>
      </c>
      <c r="D89" s="36"/>
      <c r="E89" s="36"/>
      <c r="F89" s="27" t="str">
        <f>F12</f>
        <v>st.p.č. 628 k.ú. Humpolec</v>
      </c>
      <c r="G89" s="36"/>
      <c r="H89" s="36"/>
      <c r="I89" s="111" t="s">
        <v>24</v>
      </c>
      <c r="J89" s="59" t="str">
        <f>IF(J12="","",J12)</f>
        <v>26. 4. 2020</v>
      </c>
      <c r="K89" s="36"/>
      <c r="L89" s="109"/>
      <c r="S89" s="34"/>
      <c r="T89" s="34"/>
      <c r="U89" s="34"/>
      <c r="V89" s="34"/>
      <c r="W89" s="34"/>
      <c r="X89" s="34"/>
      <c r="Y89" s="34"/>
      <c r="Z89" s="34"/>
      <c r="AA89" s="34"/>
      <c r="AB89" s="34"/>
      <c r="AC89" s="34"/>
      <c r="AD89" s="34"/>
      <c r="AE89" s="34"/>
    </row>
    <row r="90" spans="1:63" s="2" customFormat="1" ht="6.95" customHeight="1">
      <c r="A90" s="34"/>
      <c r="B90" s="35"/>
      <c r="C90" s="36"/>
      <c r="D90" s="36"/>
      <c r="E90" s="36"/>
      <c r="F90" s="36"/>
      <c r="G90" s="36"/>
      <c r="H90" s="36"/>
      <c r="I90" s="108"/>
      <c r="J90" s="36"/>
      <c r="K90" s="36"/>
      <c r="L90" s="109"/>
      <c r="S90" s="34"/>
      <c r="T90" s="34"/>
      <c r="U90" s="34"/>
      <c r="V90" s="34"/>
      <c r="W90" s="34"/>
      <c r="X90" s="34"/>
      <c r="Y90" s="34"/>
      <c r="Z90" s="34"/>
      <c r="AA90" s="34"/>
      <c r="AB90" s="34"/>
      <c r="AC90" s="34"/>
      <c r="AD90" s="34"/>
      <c r="AE90" s="34"/>
    </row>
    <row r="91" spans="1:63" s="2" customFormat="1" ht="25.7" customHeight="1">
      <c r="A91" s="34"/>
      <c r="B91" s="35"/>
      <c r="C91" s="29" t="s">
        <v>26</v>
      </c>
      <c r="D91" s="36"/>
      <c r="E91" s="36"/>
      <c r="F91" s="27" t="str">
        <f>E15</f>
        <v>Správa železnic, státní organizace</v>
      </c>
      <c r="G91" s="36"/>
      <c r="H91" s="36"/>
      <c r="I91" s="111" t="s">
        <v>34</v>
      </c>
      <c r="J91" s="32" t="str">
        <f>E21</f>
        <v>A 3 PROJEKT, s.r.o.</v>
      </c>
      <c r="K91" s="36"/>
      <c r="L91" s="109"/>
      <c r="S91" s="34"/>
      <c r="T91" s="34"/>
      <c r="U91" s="34"/>
      <c r="V91" s="34"/>
      <c r="W91" s="34"/>
      <c r="X91" s="34"/>
      <c r="Y91" s="34"/>
      <c r="Z91" s="34"/>
      <c r="AA91" s="34"/>
      <c r="AB91" s="34"/>
      <c r="AC91" s="34"/>
      <c r="AD91" s="34"/>
      <c r="AE91" s="34"/>
    </row>
    <row r="92" spans="1:63" s="2" customFormat="1" ht="15.2" customHeight="1">
      <c r="A92" s="34"/>
      <c r="B92" s="35"/>
      <c r="C92" s="29" t="s">
        <v>32</v>
      </c>
      <c r="D92" s="36"/>
      <c r="E92" s="36"/>
      <c r="F92" s="27" t="str">
        <f>IF(E18="","",E18)</f>
        <v>Vyplň údaj</v>
      </c>
      <c r="G92" s="36"/>
      <c r="H92" s="36"/>
      <c r="I92" s="111" t="s">
        <v>39</v>
      </c>
      <c r="J92" s="32" t="str">
        <f>E24</f>
        <v>Zbyněk Dubský</v>
      </c>
      <c r="K92" s="36"/>
      <c r="L92" s="109"/>
      <c r="S92" s="34"/>
      <c r="T92" s="34"/>
      <c r="U92" s="34"/>
      <c r="V92" s="34"/>
      <c r="W92" s="34"/>
      <c r="X92" s="34"/>
      <c r="Y92" s="34"/>
      <c r="Z92" s="34"/>
      <c r="AA92" s="34"/>
      <c r="AB92" s="34"/>
      <c r="AC92" s="34"/>
      <c r="AD92" s="34"/>
      <c r="AE92" s="34"/>
    </row>
    <row r="93" spans="1:63" s="2" customFormat="1" ht="10.35" customHeight="1">
      <c r="A93" s="34"/>
      <c r="B93" s="35"/>
      <c r="C93" s="36"/>
      <c r="D93" s="36"/>
      <c r="E93" s="36"/>
      <c r="F93" s="36"/>
      <c r="G93" s="36"/>
      <c r="H93" s="36"/>
      <c r="I93" s="108"/>
      <c r="J93" s="36"/>
      <c r="K93" s="36"/>
      <c r="L93" s="109"/>
      <c r="S93" s="34"/>
      <c r="T93" s="34"/>
      <c r="U93" s="34"/>
      <c r="V93" s="34"/>
      <c r="W93" s="34"/>
      <c r="X93" s="34"/>
      <c r="Y93" s="34"/>
      <c r="Z93" s="34"/>
      <c r="AA93" s="34"/>
      <c r="AB93" s="34"/>
      <c r="AC93" s="34"/>
      <c r="AD93" s="34"/>
      <c r="AE93" s="34"/>
    </row>
    <row r="94" spans="1:63" s="11" customFormat="1" ht="29.25" customHeight="1">
      <c r="A94" s="159"/>
      <c r="B94" s="160"/>
      <c r="C94" s="161" t="s">
        <v>109</v>
      </c>
      <c r="D94" s="162" t="s">
        <v>63</v>
      </c>
      <c r="E94" s="162" t="s">
        <v>59</v>
      </c>
      <c r="F94" s="162" t="s">
        <v>60</v>
      </c>
      <c r="G94" s="162" t="s">
        <v>110</v>
      </c>
      <c r="H94" s="162" t="s">
        <v>111</v>
      </c>
      <c r="I94" s="163" t="s">
        <v>112</v>
      </c>
      <c r="J94" s="162" t="s">
        <v>100</v>
      </c>
      <c r="K94" s="164" t="s">
        <v>113</v>
      </c>
      <c r="L94" s="165"/>
      <c r="M94" s="68" t="s">
        <v>40</v>
      </c>
      <c r="N94" s="69" t="s">
        <v>48</v>
      </c>
      <c r="O94" s="69" t="s">
        <v>114</v>
      </c>
      <c r="P94" s="69" t="s">
        <v>115</v>
      </c>
      <c r="Q94" s="69" t="s">
        <v>116</v>
      </c>
      <c r="R94" s="69" t="s">
        <v>117</v>
      </c>
      <c r="S94" s="69" t="s">
        <v>118</v>
      </c>
      <c r="T94" s="70" t="s">
        <v>119</v>
      </c>
      <c r="U94" s="159"/>
      <c r="V94" s="159"/>
      <c r="W94" s="159"/>
      <c r="X94" s="159"/>
      <c r="Y94" s="159"/>
      <c r="Z94" s="159"/>
      <c r="AA94" s="159"/>
      <c r="AB94" s="159"/>
      <c r="AC94" s="159"/>
      <c r="AD94" s="159"/>
      <c r="AE94" s="159"/>
    </row>
    <row r="95" spans="1:63" s="2" customFormat="1" ht="22.9" customHeight="1">
      <c r="A95" s="34"/>
      <c r="B95" s="35"/>
      <c r="C95" s="75" t="s">
        <v>120</v>
      </c>
      <c r="D95" s="36"/>
      <c r="E95" s="36"/>
      <c r="F95" s="36"/>
      <c r="G95" s="36"/>
      <c r="H95" s="36"/>
      <c r="I95" s="108"/>
      <c r="J95" s="166">
        <f>BK95</f>
        <v>0</v>
      </c>
      <c r="K95" s="36"/>
      <c r="L95" s="39"/>
      <c r="M95" s="71"/>
      <c r="N95" s="167"/>
      <c r="O95" s="72"/>
      <c r="P95" s="168">
        <f>P96+P318+P761</f>
        <v>0</v>
      </c>
      <c r="Q95" s="72"/>
      <c r="R95" s="168">
        <f>R96+R318+R761</f>
        <v>267.13960709000003</v>
      </c>
      <c r="S95" s="72"/>
      <c r="T95" s="169">
        <f>T96+T318+T761</f>
        <v>156.02340829999997</v>
      </c>
      <c r="U95" s="34"/>
      <c r="V95" s="34"/>
      <c r="W95" s="34"/>
      <c r="X95" s="34"/>
      <c r="Y95" s="34"/>
      <c r="Z95" s="34"/>
      <c r="AA95" s="34"/>
      <c r="AB95" s="34"/>
      <c r="AC95" s="34"/>
      <c r="AD95" s="34"/>
      <c r="AE95" s="34"/>
      <c r="AT95" s="17" t="s">
        <v>77</v>
      </c>
      <c r="AU95" s="17" t="s">
        <v>101</v>
      </c>
      <c r="BK95" s="170">
        <f>BK96+BK318+BK761</f>
        <v>0</v>
      </c>
    </row>
    <row r="96" spans="1:63" s="12" customFormat="1" ht="25.9" customHeight="1">
      <c r="B96" s="171"/>
      <c r="C96" s="172"/>
      <c r="D96" s="173" t="s">
        <v>77</v>
      </c>
      <c r="E96" s="174" t="s">
        <v>194</v>
      </c>
      <c r="F96" s="174" t="s">
        <v>195</v>
      </c>
      <c r="G96" s="172"/>
      <c r="H96" s="172"/>
      <c r="I96" s="175"/>
      <c r="J96" s="176">
        <f>BK96</f>
        <v>0</v>
      </c>
      <c r="K96" s="172"/>
      <c r="L96" s="177"/>
      <c r="M96" s="178"/>
      <c r="N96" s="179"/>
      <c r="O96" s="179"/>
      <c r="P96" s="180">
        <f>P97+P153+P168+P198+P204+P253+P314</f>
        <v>0</v>
      </c>
      <c r="Q96" s="179"/>
      <c r="R96" s="180">
        <f>R97+R153+R168+R198+R204+R253+R314</f>
        <v>110.34743584</v>
      </c>
      <c r="S96" s="179"/>
      <c r="T96" s="181">
        <f>T97+T153+T168+T198+T204+T253+T314</f>
        <v>140.56961199999998</v>
      </c>
      <c r="AR96" s="182" t="s">
        <v>86</v>
      </c>
      <c r="AT96" s="183" t="s">
        <v>77</v>
      </c>
      <c r="AU96" s="183" t="s">
        <v>78</v>
      </c>
      <c r="AY96" s="182" t="s">
        <v>123</v>
      </c>
      <c r="BK96" s="184">
        <f>BK97+BK153+BK168+BK198+BK204+BK253+BK314</f>
        <v>0</v>
      </c>
    </row>
    <row r="97" spans="1:65" s="12" customFormat="1" ht="22.9" customHeight="1">
      <c r="B97" s="171"/>
      <c r="C97" s="172"/>
      <c r="D97" s="173" t="s">
        <v>77</v>
      </c>
      <c r="E97" s="185" t="s">
        <v>86</v>
      </c>
      <c r="F97" s="185" t="s">
        <v>196</v>
      </c>
      <c r="G97" s="172"/>
      <c r="H97" s="172"/>
      <c r="I97" s="175"/>
      <c r="J97" s="186">
        <f>BK97</f>
        <v>0</v>
      </c>
      <c r="K97" s="172"/>
      <c r="L97" s="177"/>
      <c r="M97" s="178"/>
      <c r="N97" s="179"/>
      <c r="O97" s="179"/>
      <c r="P97" s="180">
        <f>SUM(P98:P152)</f>
        <v>0</v>
      </c>
      <c r="Q97" s="179"/>
      <c r="R97" s="180">
        <f>SUM(R98:R152)</f>
        <v>5.6230000000000002E-2</v>
      </c>
      <c r="S97" s="179"/>
      <c r="T97" s="181">
        <f>SUM(T98:T152)</f>
        <v>134.22482499999998</v>
      </c>
      <c r="AR97" s="182" t="s">
        <v>86</v>
      </c>
      <c r="AT97" s="183" t="s">
        <v>77</v>
      </c>
      <c r="AU97" s="183" t="s">
        <v>86</v>
      </c>
      <c r="AY97" s="182" t="s">
        <v>123</v>
      </c>
      <c r="BK97" s="184">
        <f>SUM(BK98:BK152)</f>
        <v>0</v>
      </c>
    </row>
    <row r="98" spans="1:65" s="2" customFormat="1" ht="21.75" customHeight="1">
      <c r="A98" s="34"/>
      <c r="B98" s="35"/>
      <c r="C98" s="187" t="s">
        <v>86</v>
      </c>
      <c r="D98" s="187" t="s">
        <v>126</v>
      </c>
      <c r="E98" s="188" t="s">
        <v>197</v>
      </c>
      <c r="F98" s="189" t="s">
        <v>198</v>
      </c>
      <c r="G98" s="190" t="s">
        <v>199</v>
      </c>
      <c r="H98" s="191">
        <v>255.095</v>
      </c>
      <c r="I98" s="192"/>
      <c r="J98" s="193">
        <f>ROUND(I98*H98,2)</f>
        <v>0</v>
      </c>
      <c r="K98" s="189" t="s">
        <v>130</v>
      </c>
      <c r="L98" s="39"/>
      <c r="M98" s="194" t="s">
        <v>40</v>
      </c>
      <c r="N98" s="195" t="s">
        <v>49</v>
      </c>
      <c r="O98" s="64"/>
      <c r="P98" s="196">
        <f>O98*H98</f>
        <v>0</v>
      </c>
      <c r="Q98" s="196">
        <v>0</v>
      </c>
      <c r="R98" s="196">
        <f>Q98*H98</f>
        <v>0</v>
      </c>
      <c r="S98" s="196">
        <v>0.29499999999999998</v>
      </c>
      <c r="T98" s="197">
        <f>S98*H98</f>
        <v>75.253024999999994</v>
      </c>
      <c r="U98" s="34"/>
      <c r="V98" s="34"/>
      <c r="W98" s="34"/>
      <c r="X98" s="34"/>
      <c r="Y98" s="34"/>
      <c r="Z98" s="34"/>
      <c r="AA98" s="34"/>
      <c r="AB98" s="34"/>
      <c r="AC98" s="34"/>
      <c r="AD98" s="34"/>
      <c r="AE98" s="34"/>
      <c r="AR98" s="198" t="s">
        <v>150</v>
      </c>
      <c r="AT98" s="198" t="s">
        <v>126</v>
      </c>
      <c r="AU98" s="198" t="s">
        <v>88</v>
      </c>
      <c r="AY98" s="17" t="s">
        <v>123</v>
      </c>
      <c r="BE98" s="199">
        <f>IF(N98="základní",J98,0)</f>
        <v>0</v>
      </c>
      <c r="BF98" s="199">
        <f>IF(N98="snížená",J98,0)</f>
        <v>0</v>
      </c>
      <c r="BG98" s="199">
        <f>IF(N98="zákl. přenesená",J98,0)</f>
        <v>0</v>
      </c>
      <c r="BH98" s="199">
        <f>IF(N98="sníž. přenesená",J98,0)</f>
        <v>0</v>
      </c>
      <c r="BI98" s="199">
        <f>IF(N98="nulová",J98,0)</f>
        <v>0</v>
      </c>
      <c r="BJ98" s="17" t="s">
        <v>86</v>
      </c>
      <c r="BK98" s="199">
        <f>ROUND(I98*H98,2)</f>
        <v>0</v>
      </c>
      <c r="BL98" s="17" t="s">
        <v>150</v>
      </c>
      <c r="BM98" s="198" t="s">
        <v>200</v>
      </c>
    </row>
    <row r="99" spans="1:65" s="2" customFormat="1" ht="39">
      <c r="A99" s="34"/>
      <c r="B99" s="35"/>
      <c r="C99" s="36"/>
      <c r="D99" s="200" t="s">
        <v>133</v>
      </c>
      <c r="E99" s="36"/>
      <c r="F99" s="201" t="s">
        <v>201</v>
      </c>
      <c r="G99" s="36"/>
      <c r="H99" s="36"/>
      <c r="I99" s="108"/>
      <c r="J99" s="36"/>
      <c r="K99" s="36"/>
      <c r="L99" s="39"/>
      <c r="M99" s="202"/>
      <c r="N99" s="203"/>
      <c r="O99" s="64"/>
      <c r="P99" s="64"/>
      <c r="Q99" s="64"/>
      <c r="R99" s="64"/>
      <c r="S99" s="64"/>
      <c r="T99" s="65"/>
      <c r="U99" s="34"/>
      <c r="V99" s="34"/>
      <c r="W99" s="34"/>
      <c r="X99" s="34"/>
      <c r="Y99" s="34"/>
      <c r="Z99" s="34"/>
      <c r="AA99" s="34"/>
      <c r="AB99" s="34"/>
      <c r="AC99" s="34"/>
      <c r="AD99" s="34"/>
      <c r="AE99" s="34"/>
      <c r="AT99" s="17" t="s">
        <v>133</v>
      </c>
      <c r="AU99" s="17" t="s">
        <v>88</v>
      </c>
    </row>
    <row r="100" spans="1:65" s="2" customFormat="1" ht="214.5">
      <c r="A100" s="34"/>
      <c r="B100" s="35"/>
      <c r="C100" s="36"/>
      <c r="D100" s="200" t="s">
        <v>202</v>
      </c>
      <c r="E100" s="36"/>
      <c r="F100" s="204" t="s">
        <v>203</v>
      </c>
      <c r="G100" s="36"/>
      <c r="H100" s="36"/>
      <c r="I100" s="108"/>
      <c r="J100" s="36"/>
      <c r="K100" s="36"/>
      <c r="L100" s="39"/>
      <c r="M100" s="202"/>
      <c r="N100" s="203"/>
      <c r="O100" s="64"/>
      <c r="P100" s="64"/>
      <c r="Q100" s="64"/>
      <c r="R100" s="64"/>
      <c r="S100" s="64"/>
      <c r="T100" s="65"/>
      <c r="U100" s="34"/>
      <c r="V100" s="34"/>
      <c r="W100" s="34"/>
      <c r="X100" s="34"/>
      <c r="Y100" s="34"/>
      <c r="Z100" s="34"/>
      <c r="AA100" s="34"/>
      <c r="AB100" s="34"/>
      <c r="AC100" s="34"/>
      <c r="AD100" s="34"/>
      <c r="AE100" s="34"/>
      <c r="AT100" s="17" t="s">
        <v>202</v>
      </c>
      <c r="AU100" s="17" t="s">
        <v>88</v>
      </c>
    </row>
    <row r="101" spans="1:65" s="13" customFormat="1" ht="11.25">
      <c r="B101" s="205"/>
      <c r="C101" s="206"/>
      <c r="D101" s="200" t="s">
        <v>136</v>
      </c>
      <c r="E101" s="207" t="s">
        <v>40</v>
      </c>
      <c r="F101" s="208" t="s">
        <v>204</v>
      </c>
      <c r="G101" s="206"/>
      <c r="H101" s="209">
        <v>119.595</v>
      </c>
      <c r="I101" s="210"/>
      <c r="J101" s="206"/>
      <c r="K101" s="206"/>
      <c r="L101" s="211"/>
      <c r="M101" s="212"/>
      <c r="N101" s="213"/>
      <c r="O101" s="213"/>
      <c r="P101" s="213"/>
      <c r="Q101" s="213"/>
      <c r="R101" s="213"/>
      <c r="S101" s="213"/>
      <c r="T101" s="214"/>
      <c r="AT101" s="215" t="s">
        <v>136</v>
      </c>
      <c r="AU101" s="215" t="s">
        <v>88</v>
      </c>
      <c r="AV101" s="13" t="s">
        <v>88</v>
      </c>
      <c r="AW101" s="13" t="s">
        <v>38</v>
      </c>
      <c r="AX101" s="13" t="s">
        <v>78</v>
      </c>
      <c r="AY101" s="215" t="s">
        <v>123</v>
      </c>
    </row>
    <row r="102" spans="1:65" s="13" customFormat="1" ht="11.25">
      <c r="B102" s="205"/>
      <c r="C102" s="206"/>
      <c r="D102" s="200" t="s">
        <v>136</v>
      </c>
      <c r="E102" s="207" t="s">
        <v>40</v>
      </c>
      <c r="F102" s="208" t="s">
        <v>205</v>
      </c>
      <c r="G102" s="206"/>
      <c r="H102" s="209">
        <v>13.5</v>
      </c>
      <c r="I102" s="210"/>
      <c r="J102" s="206"/>
      <c r="K102" s="206"/>
      <c r="L102" s="211"/>
      <c r="M102" s="212"/>
      <c r="N102" s="213"/>
      <c r="O102" s="213"/>
      <c r="P102" s="213"/>
      <c r="Q102" s="213"/>
      <c r="R102" s="213"/>
      <c r="S102" s="213"/>
      <c r="T102" s="214"/>
      <c r="AT102" s="215" t="s">
        <v>136</v>
      </c>
      <c r="AU102" s="215" t="s">
        <v>88</v>
      </c>
      <c r="AV102" s="13" t="s">
        <v>88</v>
      </c>
      <c r="AW102" s="13" t="s">
        <v>38</v>
      </c>
      <c r="AX102" s="13" t="s">
        <v>78</v>
      </c>
      <c r="AY102" s="215" t="s">
        <v>123</v>
      </c>
    </row>
    <row r="103" spans="1:65" s="13" customFormat="1" ht="11.25">
      <c r="B103" s="205"/>
      <c r="C103" s="206"/>
      <c r="D103" s="200" t="s">
        <v>136</v>
      </c>
      <c r="E103" s="207" t="s">
        <v>40</v>
      </c>
      <c r="F103" s="208" t="s">
        <v>206</v>
      </c>
      <c r="G103" s="206"/>
      <c r="H103" s="209">
        <v>122</v>
      </c>
      <c r="I103" s="210"/>
      <c r="J103" s="206"/>
      <c r="K103" s="206"/>
      <c r="L103" s="211"/>
      <c r="M103" s="212"/>
      <c r="N103" s="213"/>
      <c r="O103" s="213"/>
      <c r="P103" s="213"/>
      <c r="Q103" s="213"/>
      <c r="R103" s="213"/>
      <c r="S103" s="213"/>
      <c r="T103" s="214"/>
      <c r="AT103" s="215" t="s">
        <v>136</v>
      </c>
      <c r="AU103" s="215" t="s">
        <v>88</v>
      </c>
      <c r="AV103" s="13" t="s">
        <v>88</v>
      </c>
      <c r="AW103" s="13" t="s">
        <v>38</v>
      </c>
      <c r="AX103" s="13" t="s">
        <v>78</v>
      </c>
      <c r="AY103" s="215" t="s">
        <v>123</v>
      </c>
    </row>
    <row r="104" spans="1:65" s="2" customFormat="1" ht="21.75" customHeight="1">
      <c r="A104" s="34"/>
      <c r="B104" s="35"/>
      <c r="C104" s="187" t="s">
        <v>88</v>
      </c>
      <c r="D104" s="187" t="s">
        <v>126</v>
      </c>
      <c r="E104" s="188" t="s">
        <v>207</v>
      </c>
      <c r="F104" s="189" t="s">
        <v>208</v>
      </c>
      <c r="G104" s="190" t="s">
        <v>199</v>
      </c>
      <c r="H104" s="191">
        <v>133.095</v>
      </c>
      <c r="I104" s="192"/>
      <c r="J104" s="193">
        <f>ROUND(I104*H104,2)</f>
        <v>0</v>
      </c>
      <c r="K104" s="189" t="s">
        <v>130</v>
      </c>
      <c r="L104" s="39"/>
      <c r="M104" s="194" t="s">
        <v>40</v>
      </c>
      <c r="N104" s="195" t="s">
        <v>49</v>
      </c>
      <c r="O104" s="64"/>
      <c r="P104" s="196">
        <f>O104*H104</f>
        <v>0</v>
      </c>
      <c r="Q104" s="196">
        <v>0</v>
      </c>
      <c r="R104" s="196">
        <f>Q104*H104</f>
        <v>0</v>
      </c>
      <c r="S104" s="196">
        <v>0.44</v>
      </c>
      <c r="T104" s="197">
        <f>S104*H104</f>
        <v>58.561799999999998</v>
      </c>
      <c r="U104" s="34"/>
      <c r="V104" s="34"/>
      <c r="W104" s="34"/>
      <c r="X104" s="34"/>
      <c r="Y104" s="34"/>
      <c r="Z104" s="34"/>
      <c r="AA104" s="34"/>
      <c r="AB104" s="34"/>
      <c r="AC104" s="34"/>
      <c r="AD104" s="34"/>
      <c r="AE104" s="34"/>
      <c r="AR104" s="198" t="s">
        <v>150</v>
      </c>
      <c r="AT104" s="198" t="s">
        <v>126</v>
      </c>
      <c r="AU104" s="198" t="s">
        <v>88</v>
      </c>
      <c r="AY104" s="17" t="s">
        <v>123</v>
      </c>
      <c r="BE104" s="199">
        <f>IF(N104="základní",J104,0)</f>
        <v>0</v>
      </c>
      <c r="BF104" s="199">
        <f>IF(N104="snížená",J104,0)</f>
        <v>0</v>
      </c>
      <c r="BG104" s="199">
        <f>IF(N104="zákl. přenesená",J104,0)</f>
        <v>0</v>
      </c>
      <c r="BH104" s="199">
        <f>IF(N104="sníž. přenesená",J104,0)</f>
        <v>0</v>
      </c>
      <c r="BI104" s="199">
        <f>IF(N104="nulová",J104,0)</f>
        <v>0</v>
      </c>
      <c r="BJ104" s="17" t="s">
        <v>86</v>
      </c>
      <c r="BK104" s="199">
        <f>ROUND(I104*H104,2)</f>
        <v>0</v>
      </c>
      <c r="BL104" s="17" t="s">
        <v>150</v>
      </c>
      <c r="BM104" s="198" t="s">
        <v>209</v>
      </c>
    </row>
    <row r="105" spans="1:65" s="2" customFormat="1" ht="39">
      <c r="A105" s="34"/>
      <c r="B105" s="35"/>
      <c r="C105" s="36"/>
      <c r="D105" s="200" t="s">
        <v>133</v>
      </c>
      <c r="E105" s="36"/>
      <c r="F105" s="201" t="s">
        <v>210</v>
      </c>
      <c r="G105" s="36"/>
      <c r="H105" s="36"/>
      <c r="I105" s="108"/>
      <c r="J105" s="36"/>
      <c r="K105" s="36"/>
      <c r="L105" s="39"/>
      <c r="M105" s="202"/>
      <c r="N105" s="203"/>
      <c r="O105" s="64"/>
      <c r="P105" s="64"/>
      <c r="Q105" s="64"/>
      <c r="R105" s="64"/>
      <c r="S105" s="64"/>
      <c r="T105" s="65"/>
      <c r="U105" s="34"/>
      <c r="V105" s="34"/>
      <c r="W105" s="34"/>
      <c r="X105" s="34"/>
      <c r="Y105" s="34"/>
      <c r="Z105" s="34"/>
      <c r="AA105" s="34"/>
      <c r="AB105" s="34"/>
      <c r="AC105" s="34"/>
      <c r="AD105" s="34"/>
      <c r="AE105" s="34"/>
      <c r="AT105" s="17" t="s">
        <v>133</v>
      </c>
      <c r="AU105" s="17" t="s">
        <v>88</v>
      </c>
    </row>
    <row r="106" spans="1:65" s="2" customFormat="1" ht="282.75">
      <c r="A106" s="34"/>
      <c r="B106" s="35"/>
      <c r="C106" s="36"/>
      <c r="D106" s="200" t="s">
        <v>202</v>
      </c>
      <c r="E106" s="36"/>
      <c r="F106" s="204" t="s">
        <v>211</v>
      </c>
      <c r="G106" s="36"/>
      <c r="H106" s="36"/>
      <c r="I106" s="108"/>
      <c r="J106" s="36"/>
      <c r="K106" s="36"/>
      <c r="L106" s="39"/>
      <c r="M106" s="202"/>
      <c r="N106" s="203"/>
      <c r="O106" s="64"/>
      <c r="P106" s="64"/>
      <c r="Q106" s="64"/>
      <c r="R106" s="64"/>
      <c r="S106" s="64"/>
      <c r="T106" s="65"/>
      <c r="U106" s="34"/>
      <c r="V106" s="34"/>
      <c r="W106" s="34"/>
      <c r="X106" s="34"/>
      <c r="Y106" s="34"/>
      <c r="Z106" s="34"/>
      <c r="AA106" s="34"/>
      <c r="AB106" s="34"/>
      <c r="AC106" s="34"/>
      <c r="AD106" s="34"/>
      <c r="AE106" s="34"/>
      <c r="AT106" s="17" t="s">
        <v>202</v>
      </c>
      <c r="AU106" s="17" t="s">
        <v>88</v>
      </c>
    </row>
    <row r="107" spans="1:65" s="13" customFormat="1" ht="11.25">
      <c r="B107" s="205"/>
      <c r="C107" s="206"/>
      <c r="D107" s="200" t="s">
        <v>136</v>
      </c>
      <c r="E107" s="207" t="s">
        <v>40</v>
      </c>
      <c r="F107" s="208" t="s">
        <v>204</v>
      </c>
      <c r="G107" s="206"/>
      <c r="H107" s="209">
        <v>119.595</v>
      </c>
      <c r="I107" s="210"/>
      <c r="J107" s="206"/>
      <c r="K107" s="206"/>
      <c r="L107" s="211"/>
      <c r="M107" s="212"/>
      <c r="N107" s="213"/>
      <c r="O107" s="213"/>
      <c r="P107" s="213"/>
      <c r="Q107" s="213"/>
      <c r="R107" s="213"/>
      <c r="S107" s="213"/>
      <c r="T107" s="214"/>
      <c r="AT107" s="215" t="s">
        <v>136</v>
      </c>
      <c r="AU107" s="215" t="s">
        <v>88</v>
      </c>
      <c r="AV107" s="13" t="s">
        <v>88</v>
      </c>
      <c r="AW107" s="13" t="s">
        <v>38</v>
      </c>
      <c r="AX107" s="13" t="s">
        <v>78</v>
      </c>
      <c r="AY107" s="215" t="s">
        <v>123</v>
      </c>
    </row>
    <row r="108" spans="1:65" s="13" customFormat="1" ht="11.25">
      <c r="B108" s="205"/>
      <c r="C108" s="206"/>
      <c r="D108" s="200" t="s">
        <v>136</v>
      </c>
      <c r="E108" s="207" t="s">
        <v>40</v>
      </c>
      <c r="F108" s="208" t="s">
        <v>205</v>
      </c>
      <c r="G108" s="206"/>
      <c r="H108" s="209">
        <v>13.5</v>
      </c>
      <c r="I108" s="210"/>
      <c r="J108" s="206"/>
      <c r="K108" s="206"/>
      <c r="L108" s="211"/>
      <c r="M108" s="212"/>
      <c r="N108" s="213"/>
      <c r="O108" s="213"/>
      <c r="P108" s="213"/>
      <c r="Q108" s="213"/>
      <c r="R108" s="213"/>
      <c r="S108" s="213"/>
      <c r="T108" s="214"/>
      <c r="AT108" s="215" t="s">
        <v>136</v>
      </c>
      <c r="AU108" s="215" t="s">
        <v>88</v>
      </c>
      <c r="AV108" s="13" t="s">
        <v>88</v>
      </c>
      <c r="AW108" s="13" t="s">
        <v>38</v>
      </c>
      <c r="AX108" s="13" t="s">
        <v>78</v>
      </c>
      <c r="AY108" s="215" t="s">
        <v>123</v>
      </c>
    </row>
    <row r="109" spans="1:65" s="2" customFormat="1" ht="16.5" customHeight="1">
      <c r="A109" s="34"/>
      <c r="B109" s="35"/>
      <c r="C109" s="187" t="s">
        <v>144</v>
      </c>
      <c r="D109" s="187" t="s">
        <v>126</v>
      </c>
      <c r="E109" s="188" t="s">
        <v>212</v>
      </c>
      <c r="F109" s="189" t="s">
        <v>213</v>
      </c>
      <c r="G109" s="190" t="s">
        <v>173</v>
      </c>
      <c r="H109" s="191">
        <v>2</v>
      </c>
      <c r="I109" s="192"/>
      <c r="J109" s="193">
        <f>ROUND(I109*H109,2)</f>
        <v>0</v>
      </c>
      <c r="K109" s="189" t="s">
        <v>130</v>
      </c>
      <c r="L109" s="39"/>
      <c r="M109" s="194" t="s">
        <v>40</v>
      </c>
      <c r="N109" s="195" t="s">
        <v>49</v>
      </c>
      <c r="O109" s="64"/>
      <c r="P109" s="196">
        <f>O109*H109</f>
        <v>0</v>
      </c>
      <c r="Q109" s="196">
        <v>0</v>
      </c>
      <c r="R109" s="196">
        <f>Q109*H109</f>
        <v>0</v>
      </c>
      <c r="S109" s="196">
        <v>0.20499999999999999</v>
      </c>
      <c r="T109" s="197">
        <f>S109*H109</f>
        <v>0.41</v>
      </c>
      <c r="U109" s="34"/>
      <c r="V109" s="34"/>
      <c r="W109" s="34"/>
      <c r="X109" s="34"/>
      <c r="Y109" s="34"/>
      <c r="Z109" s="34"/>
      <c r="AA109" s="34"/>
      <c r="AB109" s="34"/>
      <c r="AC109" s="34"/>
      <c r="AD109" s="34"/>
      <c r="AE109" s="34"/>
      <c r="AR109" s="198" t="s">
        <v>150</v>
      </c>
      <c r="AT109" s="198" t="s">
        <v>126</v>
      </c>
      <c r="AU109" s="198" t="s">
        <v>88</v>
      </c>
      <c r="AY109" s="17" t="s">
        <v>123</v>
      </c>
      <c r="BE109" s="199">
        <f>IF(N109="základní",J109,0)</f>
        <v>0</v>
      </c>
      <c r="BF109" s="199">
        <f>IF(N109="snížená",J109,0)</f>
        <v>0</v>
      </c>
      <c r="BG109" s="199">
        <f>IF(N109="zákl. přenesená",J109,0)</f>
        <v>0</v>
      </c>
      <c r="BH109" s="199">
        <f>IF(N109="sníž. přenesená",J109,0)</f>
        <v>0</v>
      </c>
      <c r="BI109" s="199">
        <f>IF(N109="nulová",J109,0)</f>
        <v>0</v>
      </c>
      <c r="BJ109" s="17" t="s">
        <v>86</v>
      </c>
      <c r="BK109" s="199">
        <f>ROUND(I109*H109,2)</f>
        <v>0</v>
      </c>
      <c r="BL109" s="17" t="s">
        <v>150</v>
      </c>
      <c r="BM109" s="198" t="s">
        <v>214</v>
      </c>
    </row>
    <row r="110" spans="1:65" s="2" customFormat="1" ht="29.25">
      <c r="A110" s="34"/>
      <c r="B110" s="35"/>
      <c r="C110" s="36"/>
      <c r="D110" s="200" t="s">
        <v>133</v>
      </c>
      <c r="E110" s="36"/>
      <c r="F110" s="201" t="s">
        <v>215</v>
      </c>
      <c r="G110" s="36"/>
      <c r="H110" s="36"/>
      <c r="I110" s="108"/>
      <c r="J110" s="36"/>
      <c r="K110" s="36"/>
      <c r="L110" s="39"/>
      <c r="M110" s="202"/>
      <c r="N110" s="203"/>
      <c r="O110" s="64"/>
      <c r="P110" s="64"/>
      <c r="Q110" s="64"/>
      <c r="R110" s="64"/>
      <c r="S110" s="64"/>
      <c r="T110" s="65"/>
      <c r="U110" s="34"/>
      <c r="V110" s="34"/>
      <c r="W110" s="34"/>
      <c r="X110" s="34"/>
      <c r="Y110" s="34"/>
      <c r="Z110" s="34"/>
      <c r="AA110" s="34"/>
      <c r="AB110" s="34"/>
      <c r="AC110" s="34"/>
      <c r="AD110" s="34"/>
      <c r="AE110" s="34"/>
      <c r="AT110" s="17" t="s">
        <v>133</v>
      </c>
      <c r="AU110" s="17" t="s">
        <v>88</v>
      </c>
    </row>
    <row r="111" spans="1:65" s="2" customFormat="1" ht="195">
      <c r="A111" s="34"/>
      <c r="B111" s="35"/>
      <c r="C111" s="36"/>
      <c r="D111" s="200" t="s">
        <v>202</v>
      </c>
      <c r="E111" s="36"/>
      <c r="F111" s="204" t="s">
        <v>216</v>
      </c>
      <c r="G111" s="36"/>
      <c r="H111" s="36"/>
      <c r="I111" s="108"/>
      <c r="J111" s="36"/>
      <c r="K111" s="36"/>
      <c r="L111" s="39"/>
      <c r="M111" s="202"/>
      <c r="N111" s="203"/>
      <c r="O111" s="64"/>
      <c r="P111" s="64"/>
      <c r="Q111" s="64"/>
      <c r="R111" s="64"/>
      <c r="S111" s="64"/>
      <c r="T111" s="65"/>
      <c r="U111" s="34"/>
      <c r="V111" s="34"/>
      <c r="W111" s="34"/>
      <c r="X111" s="34"/>
      <c r="Y111" s="34"/>
      <c r="Z111" s="34"/>
      <c r="AA111" s="34"/>
      <c r="AB111" s="34"/>
      <c r="AC111" s="34"/>
      <c r="AD111" s="34"/>
      <c r="AE111" s="34"/>
      <c r="AT111" s="17" t="s">
        <v>202</v>
      </c>
      <c r="AU111" s="17" t="s">
        <v>88</v>
      </c>
    </row>
    <row r="112" spans="1:65" s="13" customFormat="1" ht="11.25">
      <c r="B112" s="205"/>
      <c r="C112" s="206"/>
      <c r="D112" s="200" t="s">
        <v>136</v>
      </c>
      <c r="E112" s="207" t="s">
        <v>40</v>
      </c>
      <c r="F112" s="208" t="s">
        <v>88</v>
      </c>
      <c r="G112" s="206"/>
      <c r="H112" s="209">
        <v>2</v>
      </c>
      <c r="I112" s="210"/>
      <c r="J112" s="206"/>
      <c r="K112" s="206"/>
      <c r="L112" s="211"/>
      <c r="M112" s="212"/>
      <c r="N112" s="213"/>
      <c r="O112" s="213"/>
      <c r="P112" s="213"/>
      <c r="Q112" s="213"/>
      <c r="R112" s="213"/>
      <c r="S112" s="213"/>
      <c r="T112" s="214"/>
      <c r="AT112" s="215" t="s">
        <v>136</v>
      </c>
      <c r="AU112" s="215" t="s">
        <v>88</v>
      </c>
      <c r="AV112" s="13" t="s">
        <v>88</v>
      </c>
      <c r="AW112" s="13" t="s">
        <v>38</v>
      </c>
      <c r="AX112" s="13" t="s">
        <v>78</v>
      </c>
      <c r="AY112" s="215" t="s">
        <v>123</v>
      </c>
    </row>
    <row r="113" spans="1:65" s="2" customFormat="1" ht="21.75" customHeight="1">
      <c r="A113" s="34"/>
      <c r="B113" s="35"/>
      <c r="C113" s="187" t="s">
        <v>150</v>
      </c>
      <c r="D113" s="187" t="s">
        <v>126</v>
      </c>
      <c r="E113" s="188" t="s">
        <v>217</v>
      </c>
      <c r="F113" s="189" t="s">
        <v>218</v>
      </c>
      <c r="G113" s="190" t="s">
        <v>219</v>
      </c>
      <c r="H113" s="191">
        <v>3</v>
      </c>
      <c r="I113" s="192"/>
      <c r="J113" s="193">
        <f>ROUND(I113*H113,2)</f>
        <v>0</v>
      </c>
      <c r="K113" s="189" t="s">
        <v>130</v>
      </c>
      <c r="L113" s="39"/>
      <c r="M113" s="194" t="s">
        <v>40</v>
      </c>
      <c r="N113" s="195" t="s">
        <v>49</v>
      </c>
      <c r="O113" s="64"/>
      <c r="P113" s="196">
        <f>O113*H113</f>
        <v>0</v>
      </c>
      <c r="Q113" s="196">
        <v>6.4999999999999997E-4</v>
      </c>
      <c r="R113" s="196">
        <f>Q113*H113</f>
        <v>1.9499999999999999E-3</v>
      </c>
      <c r="S113" s="196">
        <v>0</v>
      </c>
      <c r="T113" s="197">
        <f>S113*H113</f>
        <v>0</v>
      </c>
      <c r="U113" s="34"/>
      <c r="V113" s="34"/>
      <c r="W113" s="34"/>
      <c r="X113" s="34"/>
      <c r="Y113" s="34"/>
      <c r="Z113" s="34"/>
      <c r="AA113" s="34"/>
      <c r="AB113" s="34"/>
      <c r="AC113" s="34"/>
      <c r="AD113" s="34"/>
      <c r="AE113" s="34"/>
      <c r="AR113" s="198" t="s">
        <v>150</v>
      </c>
      <c r="AT113" s="198" t="s">
        <v>126</v>
      </c>
      <c r="AU113" s="198" t="s">
        <v>88</v>
      </c>
      <c r="AY113" s="17" t="s">
        <v>123</v>
      </c>
      <c r="BE113" s="199">
        <f>IF(N113="základní",J113,0)</f>
        <v>0</v>
      </c>
      <c r="BF113" s="199">
        <f>IF(N113="snížená",J113,0)</f>
        <v>0</v>
      </c>
      <c r="BG113" s="199">
        <f>IF(N113="zákl. přenesená",J113,0)</f>
        <v>0</v>
      </c>
      <c r="BH113" s="199">
        <f>IF(N113="sníž. přenesená",J113,0)</f>
        <v>0</v>
      </c>
      <c r="BI113" s="199">
        <f>IF(N113="nulová",J113,0)</f>
        <v>0</v>
      </c>
      <c r="BJ113" s="17" t="s">
        <v>86</v>
      </c>
      <c r="BK113" s="199">
        <f>ROUND(I113*H113,2)</f>
        <v>0</v>
      </c>
      <c r="BL113" s="17" t="s">
        <v>150</v>
      </c>
      <c r="BM113" s="198" t="s">
        <v>220</v>
      </c>
    </row>
    <row r="114" spans="1:65" s="2" customFormat="1" ht="19.5">
      <c r="A114" s="34"/>
      <c r="B114" s="35"/>
      <c r="C114" s="36"/>
      <c r="D114" s="200" t="s">
        <v>133</v>
      </c>
      <c r="E114" s="36"/>
      <c r="F114" s="201" t="s">
        <v>221</v>
      </c>
      <c r="G114" s="36"/>
      <c r="H114" s="36"/>
      <c r="I114" s="108"/>
      <c r="J114" s="36"/>
      <c r="K114" s="36"/>
      <c r="L114" s="39"/>
      <c r="M114" s="202"/>
      <c r="N114" s="203"/>
      <c r="O114" s="64"/>
      <c r="P114" s="64"/>
      <c r="Q114" s="64"/>
      <c r="R114" s="64"/>
      <c r="S114" s="64"/>
      <c r="T114" s="65"/>
      <c r="U114" s="34"/>
      <c r="V114" s="34"/>
      <c r="W114" s="34"/>
      <c r="X114" s="34"/>
      <c r="Y114" s="34"/>
      <c r="Z114" s="34"/>
      <c r="AA114" s="34"/>
      <c r="AB114" s="34"/>
      <c r="AC114" s="34"/>
      <c r="AD114" s="34"/>
      <c r="AE114" s="34"/>
      <c r="AT114" s="17" t="s">
        <v>133</v>
      </c>
      <c r="AU114" s="17" t="s">
        <v>88</v>
      </c>
    </row>
    <row r="115" spans="1:65" s="2" customFormat="1" ht="146.25">
      <c r="A115" s="34"/>
      <c r="B115" s="35"/>
      <c r="C115" s="36"/>
      <c r="D115" s="200" t="s">
        <v>202</v>
      </c>
      <c r="E115" s="36"/>
      <c r="F115" s="204" t="s">
        <v>222</v>
      </c>
      <c r="G115" s="36"/>
      <c r="H115" s="36"/>
      <c r="I115" s="108"/>
      <c r="J115" s="36"/>
      <c r="K115" s="36"/>
      <c r="L115" s="39"/>
      <c r="M115" s="202"/>
      <c r="N115" s="203"/>
      <c r="O115" s="64"/>
      <c r="P115" s="64"/>
      <c r="Q115" s="64"/>
      <c r="R115" s="64"/>
      <c r="S115" s="64"/>
      <c r="T115" s="65"/>
      <c r="U115" s="34"/>
      <c r="V115" s="34"/>
      <c r="W115" s="34"/>
      <c r="X115" s="34"/>
      <c r="Y115" s="34"/>
      <c r="Z115" s="34"/>
      <c r="AA115" s="34"/>
      <c r="AB115" s="34"/>
      <c r="AC115" s="34"/>
      <c r="AD115" s="34"/>
      <c r="AE115" s="34"/>
      <c r="AT115" s="17" t="s">
        <v>202</v>
      </c>
      <c r="AU115" s="17" t="s">
        <v>88</v>
      </c>
    </row>
    <row r="116" spans="1:65" s="13" customFormat="1" ht="11.25">
      <c r="B116" s="205"/>
      <c r="C116" s="206"/>
      <c r="D116" s="200" t="s">
        <v>136</v>
      </c>
      <c r="E116" s="207" t="s">
        <v>40</v>
      </c>
      <c r="F116" s="208" t="s">
        <v>144</v>
      </c>
      <c r="G116" s="206"/>
      <c r="H116" s="209">
        <v>3</v>
      </c>
      <c r="I116" s="210"/>
      <c r="J116" s="206"/>
      <c r="K116" s="206"/>
      <c r="L116" s="211"/>
      <c r="M116" s="212"/>
      <c r="N116" s="213"/>
      <c r="O116" s="213"/>
      <c r="P116" s="213"/>
      <c r="Q116" s="213"/>
      <c r="R116" s="213"/>
      <c r="S116" s="213"/>
      <c r="T116" s="214"/>
      <c r="AT116" s="215" t="s">
        <v>136</v>
      </c>
      <c r="AU116" s="215" t="s">
        <v>88</v>
      </c>
      <c r="AV116" s="13" t="s">
        <v>88</v>
      </c>
      <c r="AW116" s="13" t="s">
        <v>38</v>
      </c>
      <c r="AX116" s="13" t="s">
        <v>78</v>
      </c>
      <c r="AY116" s="215" t="s">
        <v>123</v>
      </c>
    </row>
    <row r="117" spans="1:65" s="2" customFormat="1" ht="21.75" customHeight="1">
      <c r="A117" s="34"/>
      <c r="B117" s="35"/>
      <c r="C117" s="187" t="s">
        <v>122</v>
      </c>
      <c r="D117" s="187" t="s">
        <v>126</v>
      </c>
      <c r="E117" s="188" t="s">
        <v>223</v>
      </c>
      <c r="F117" s="189" t="s">
        <v>224</v>
      </c>
      <c r="G117" s="190" t="s">
        <v>219</v>
      </c>
      <c r="H117" s="191">
        <v>3</v>
      </c>
      <c r="I117" s="192"/>
      <c r="J117" s="193">
        <f>ROUND(I117*H117,2)</f>
        <v>0</v>
      </c>
      <c r="K117" s="189" t="s">
        <v>130</v>
      </c>
      <c r="L117" s="39"/>
      <c r="M117" s="194" t="s">
        <v>40</v>
      </c>
      <c r="N117" s="195" t="s">
        <v>49</v>
      </c>
      <c r="O117" s="64"/>
      <c r="P117" s="196">
        <f>O117*H117</f>
        <v>0</v>
      </c>
      <c r="Q117" s="196">
        <v>0</v>
      </c>
      <c r="R117" s="196">
        <f>Q117*H117</f>
        <v>0</v>
      </c>
      <c r="S117" s="196">
        <v>0</v>
      </c>
      <c r="T117" s="197">
        <f>S117*H117</f>
        <v>0</v>
      </c>
      <c r="U117" s="34"/>
      <c r="V117" s="34"/>
      <c r="W117" s="34"/>
      <c r="X117" s="34"/>
      <c r="Y117" s="34"/>
      <c r="Z117" s="34"/>
      <c r="AA117" s="34"/>
      <c r="AB117" s="34"/>
      <c r="AC117" s="34"/>
      <c r="AD117" s="34"/>
      <c r="AE117" s="34"/>
      <c r="AR117" s="198" t="s">
        <v>150</v>
      </c>
      <c r="AT117" s="198" t="s">
        <v>126</v>
      </c>
      <c r="AU117" s="198" t="s">
        <v>88</v>
      </c>
      <c r="AY117" s="17" t="s">
        <v>123</v>
      </c>
      <c r="BE117" s="199">
        <f>IF(N117="základní",J117,0)</f>
        <v>0</v>
      </c>
      <c r="BF117" s="199">
        <f>IF(N117="snížená",J117,0)</f>
        <v>0</v>
      </c>
      <c r="BG117" s="199">
        <f>IF(N117="zákl. přenesená",J117,0)</f>
        <v>0</v>
      </c>
      <c r="BH117" s="199">
        <f>IF(N117="sníž. přenesená",J117,0)</f>
        <v>0</v>
      </c>
      <c r="BI117" s="199">
        <f>IF(N117="nulová",J117,0)</f>
        <v>0</v>
      </c>
      <c r="BJ117" s="17" t="s">
        <v>86</v>
      </c>
      <c r="BK117" s="199">
        <f>ROUND(I117*H117,2)</f>
        <v>0</v>
      </c>
      <c r="BL117" s="17" t="s">
        <v>150</v>
      </c>
      <c r="BM117" s="198" t="s">
        <v>225</v>
      </c>
    </row>
    <row r="118" spans="1:65" s="2" customFormat="1" ht="19.5">
      <c r="A118" s="34"/>
      <c r="B118" s="35"/>
      <c r="C118" s="36"/>
      <c r="D118" s="200" t="s">
        <v>133</v>
      </c>
      <c r="E118" s="36"/>
      <c r="F118" s="201" t="s">
        <v>226</v>
      </c>
      <c r="G118" s="36"/>
      <c r="H118" s="36"/>
      <c r="I118" s="108"/>
      <c r="J118" s="36"/>
      <c r="K118" s="36"/>
      <c r="L118" s="39"/>
      <c r="M118" s="202"/>
      <c r="N118" s="203"/>
      <c r="O118" s="64"/>
      <c r="P118" s="64"/>
      <c r="Q118" s="64"/>
      <c r="R118" s="64"/>
      <c r="S118" s="64"/>
      <c r="T118" s="65"/>
      <c r="U118" s="34"/>
      <c r="V118" s="34"/>
      <c r="W118" s="34"/>
      <c r="X118" s="34"/>
      <c r="Y118" s="34"/>
      <c r="Z118" s="34"/>
      <c r="AA118" s="34"/>
      <c r="AB118" s="34"/>
      <c r="AC118" s="34"/>
      <c r="AD118" s="34"/>
      <c r="AE118" s="34"/>
      <c r="AT118" s="17" t="s">
        <v>133</v>
      </c>
      <c r="AU118" s="17" t="s">
        <v>88</v>
      </c>
    </row>
    <row r="119" spans="1:65" s="2" customFormat="1" ht="146.25">
      <c r="A119" s="34"/>
      <c r="B119" s="35"/>
      <c r="C119" s="36"/>
      <c r="D119" s="200" t="s">
        <v>202</v>
      </c>
      <c r="E119" s="36"/>
      <c r="F119" s="204" t="s">
        <v>222</v>
      </c>
      <c r="G119" s="36"/>
      <c r="H119" s="36"/>
      <c r="I119" s="108"/>
      <c r="J119" s="36"/>
      <c r="K119" s="36"/>
      <c r="L119" s="39"/>
      <c r="M119" s="202"/>
      <c r="N119" s="203"/>
      <c r="O119" s="64"/>
      <c r="P119" s="64"/>
      <c r="Q119" s="64"/>
      <c r="R119" s="64"/>
      <c r="S119" s="64"/>
      <c r="T119" s="65"/>
      <c r="U119" s="34"/>
      <c r="V119" s="34"/>
      <c r="W119" s="34"/>
      <c r="X119" s="34"/>
      <c r="Y119" s="34"/>
      <c r="Z119" s="34"/>
      <c r="AA119" s="34"/>
      <c r="AB119" s="34"/>
      <c r="AC119" s="34"/>
      <c r="AD119" s="34"/>
      <c r="AE119" s="34"/>
      <c r="AT119" s="17" t="s">
        <v>202</v>
      </c>
      <c r="AU119" s="17" t="s">
        <v>88</v>
      </c>
    </row>
    <row r="120" spans="1:65" s="13" customFormat="1" ht="11.25">
      <c r="B120" s="205"/>
      <c r="C120" s="206"/>
      <c r="D120" s="200" t="s">
        <v>136</v>
      </c>
      <c r="E120" s="207" t="s">
        <v>40</v>
      </c>
      <c r="F120" s="208" t="s">
        <v>144</v>
      </c>
      <c r="G120" s="206"/>
      <c r="H120" s="209">
        <v>3</v>
      </c>
      <c r="I120" s="210"/>
      <c r="J120" s="206"/>
      <c r="K120" s="206"/>
      <c r="L120" s="211"/>
      <c r="M120" s="212"/>
      <c r="N120" s="213"/>
      <c r="O120" s="213"/>
      <c r="P120" s="213"/>
      <c r="Q120" s="213"/>
      <c r="R120" s="213"/>
      <c r="S120" s="213"/>
      <c r="T120" s="214"/>
      <c r="AT120" s="215" t="s">
        <v>136</v>
      </c>
      <c r="AU120" s="215" t="s">
        <v>88</v>
      </c>
      <c r="AV120" s="13" t="s">
        <v>88</v>
      </c>
      <c r="AW120" s="13" t="s">
        <v>38</v>
      </c>
      <c r="AX120" s="13" t="s">
        <v>78</v>
      </c>
      <c r="AY120" s="215" t="s">
        <v>123</v>
      </c>
    </row>
    <row r="121" spans="1:65" s="2" customFormat="1" ht="21.75" customHeight="1">
      <c r="A121" s="34"/>
      <c r="B121" s="35"/>
      <c r="C121" s="187" t="s">
        <v>159</v>
      </c>
      <c r="D121" s="187" t="s">
        <v>126</v>
      </c>
      <c r="E121" s="188" t="s">
        <v>227</v>
      </c>
      <c r="F121" s="189" t="s">
        <v>228</v>
      </c>
      <c r="G121" s="190" t="s">
        <v>173</v>
      </c>
      <c r="H121" s="191">
        <v>115.8</v>
      </c>
      <c r="I121" s="192"/>
      <c r="J121" s="193">
        <f>ROUND(I121*H121,2)</f>
        <v>0</v>
      </c>
      <c r="K121" s="189" t="s">
        <v>130</v>
      </c>
      <c r="L121" s="39"/>
      <c r="M121" s="194" t="s">
        <v>40</v>
      </c>
      <c r="N121" s="195" t="s">
        <v>49</v>
      </c>
      <c r="O121" s="64"/>
      <c r="P121" s="196">
        <f>O121*H121</f>
        <v>0</v>
      </c>
      <c r="Q121" s="196">
        <v>1E-4</v>
      </c>
      <c r="R121" s="196">
        <f>Q121*H121</f>
        <v>1.158E-2</v>
      </c>
      <c r="S121" s="196">
        <v>0</v>
      </c>
      <c r="T121" s="197">
        <f>S121*H121</f>
        <v>0</v>
      </c>
      <c r="U121" s="34"/>
      <c r="V121" s="34"/>
      <c r="W121" s="34"/>
      <c r="X121" s="34"/>
      <c r="Y121" s="34"/>
      <c r="Z121" s="34"/>
      <c r="AA121" s="34"/>
      <c r="AB121" s="34"/>
      <c r="AC121" s="34"/>
      <c r="AD121" s="34"/>
      <c r="AE121" s="34"/>
      <c r="AR121" s="198" t="s">
        <v>150</v>
      </c>
      <c r="AT121" s="198" t="s">
        <v>126</v>
      </c>
      <c r="AU121" s="198" t="s">
        <v>88</v>
      </c>
      <c r="AY121" s="17" t="s">
        <v>123</v>
      </c>
      <c r="BE121" s="199">
        <f>IF(N121="základní",J121,0)</f>
        <v>0</v>
      </c>
      <c r="BF121" s="199">
        <f>IF(N121="snížená",J121,0)</f>
        <v>0</v>
      </c>
      <c r="BG121" s="199">
        <f>IF(N121="zákl. přenesená",J121,0)</f>
        <v>0</v>
      </c>
      <c r="BH121" s="199">
        <f>IF(N121="sníž. přenesená",J121,0)</f>
        <v>0</v>
      </c>
      <c r="BI121" s="199">
        <f>IF(N121="nulová",J121,0)</f>
        <v>0</v>
      </c>
      <c r="BJ121" s="17" t="s">
        <v>86</v>
      </c>
      <c r="BK121" s="199">
        <f>ROUND(I121*H121,2)</f>
        <v>0</v>
      </c>
      <c r="BL121" s="17" t="s">
        <v>150</v>
      </c>
      <c r="BM121" s="198" t="s">
        <v>229</v>
      </c>
    </row>
    <row r="122" spans="1:65" s="2" customFormat="1" ht="19.5">
      <c r="A122" s="34"/>
      <c r="B122" s="35"/>
      <c r="C122" s="36"/>
      <c r="D122" s="200" t="s">
        <v>133</v>
      </c>
      <c r="E122" s="36"/>
      <c r="F122" s="201" t="s">
        <v>230</v>
      </c>
      <c r="G122" s="36"/>
      <c r="H122" s="36"/>
      <c r="I122" s="108"/>
      <c r="J122" s="36"/>
      <c r="K122" s="36"/>
      <c r="L122" s="39"/>
      <c r="M122" s="202"/>
      <c r="N122" s="203"/>
      <c r="O122" s="64"/>
      <c r="P122" s="64"/>
      <c r="Q122" s="64"/>
      <c r="R122" s="64"/>
      <c r="S122" s="64"/>
      <c r="T122" s="65"/>
      <c r="U122" s="34"/>
      <c r="V122" s="34"/>
      <c r="W122" s="34"/>
      <c r="X122" s="34"/>
      <c r="Y122" s="34"/>
      <c r="Z122" s="34"/>
      <c r="AA122" s="34"/>
      <c r="AB122" s="34"/>
      <c r="AC122" s="34"/>
      <c r="AD122" s="34"/>
      <c r="AE122" s="34"/>
      <c r="AT122" s="17" t="s">
        <v>133</v>
      </c>
      <c r="AU122" s="17" t="s">
        <v>88</v>
      </c>
    </row>
    <row r="123" spans="1:65" s="2" customFormat="1" ht="146.25">
      <c r="A123" s="34"/>
      <c r="B123" s="35"/>
      <c r="C123" s="36"/>
      <c r="D123" s="200" t="s">
        <v>202</v>
      </c>
      <c r="E123" s="36"/>
      <c r="F123" s="204" t="s">
        <v>222</v>
      </c>
      <c r="G123" s="36"/>
      <c r="H123" s="36"/>
      <c r="I123" s="108"/>
      <c r="J123" s="36"/>
      <c r="K123" s="36"/>
      <c r="L123" s="39"/>
      <c r="M123" s="202"/>
      <c r="N123" s="203"/>
      <c r="O123" s="64"/>
      <c r="P123" s="64"/>
      <c r="Q123" s="64"/>
      <c r="R123" s="64"/>
      <c r="S123" s="64"/>
      <c r="T123" s="65"/>
      <c r="U123" s="34"/>
      <c r="V123" s="34"/>
      <c r="W123" s="34"/>
      <c r="X123" s="34"/>
      <c r="Y123" s="34"/>
      <c r="Z123" s="34"/>
      <c r="AA123" s="34"/>
      <c r="AB123" s="34"/>
      <c r="AC123" s="34"/>
      <c r="AD123" s="34"/>
      <c r="AE123" s="34"/>
      <c r="AT123" s="17" t="s">
        <v>202</v>
      </c>
      <c r="AU123" s="17" t="s">
        <v>88</v>
      </c>
    </row>
    <row r="124" spans="1:65" s="13" customFormat="1" ht="11.25">
      <c r="B124" s="205"/>
      <c r="C124" s="206"/>
      <c r="D124" s="200" t="s">
        <v>136</v>
      </c>
      <c r="E124" s="207" t="s">
        <v>40</v>
      </c>
      <c r="F124" s="208" t="s">
        <v>231</v>
      </c>
      <c r="G124" s="206"/>
      <c r="H124" s="209">
        <v>115.8</v>
      </c>
      <c r="I124" s="210"/>
      <c r="J124" s="206"/>
      <c r="K124" s="206"/>
      <c r="L124" s="211"/>
      <c r="M124" s="212"/>
      <c r="N124" s="213"/>
      <c r="O124" s="213"/>
      <c r="P124" s="213"/>
      <c r="Q124" s="213"/>
      <c r="R124" s="213"/>
      <c r="S124" s="213"/>
      <c r="T124" s="214"/>
      <c r="AT124" s="215" t="s">
        <v>136</v>
      </c>
      <c r="AU124" s="215" t="s">
        <v>88</v>
      </c>
      <c r="AV124" s="13" t="s">
        <v>88</v>
      </c>
      <c r="AW124" s="13" t="s">
        <v>38</v>
      </c>
      <c r="AX124" s="13" t="s">
        <v>78</v>
      </c>
      <c r="AY124" s="215" t="s">
        <v>123</v>
      </c>
    </row>
    <row r="125" spans="1:65" s="2" customFormat="1" ht="21.75" customHeight="1">
      <c r="A125" s="34"/>
      <c r="B125" s="35"/>
      <c r="C125" s="187" t="s">
        <v>170</v>
      </c>
      <c r="D125" s="187" t="s">
        <v>126</v>
      </c>
      <c r="E125" s="188" t="s">
        <v>232</v>
      </c>
      <c r="F125" s="189" t="s">
        <v>233</v>
      </c>
      <c r="G125" s="190" t="s">
        <v>173</v>
      </c>
      <c r="H125" s="191">
        <v>115.8</v>
      </c>
      <c r="I125" s="192"/>
      <c r="J125" s="193">
        <f>ROUND(I125*H125,2)</f>
        <v>0</v>
      </c>
      <c r="K125" s="189" t="s">
        <v>130</v>
      </c>
      <c r="L125" s="39"/>
      <c r="M125" s="194" t="s">
        <v>40</v>
      </c>
      <c r="N125" s="195" t="s">
        <v>49</v>
      </c>
      <c r="O125" s="64"/>
      <c r="P125" s="196">
        <f>O125*H125</f>
        <v>0</v>
      </c>
      <c r="Q125" s="196">
        <v>0</v>
      </c>
      <c r="R125" s="196">
        <f>Q125*H125</f>
        <v>0</v>
      </c>
      <c r="S125" s="196">
        <v>0</v>
      </c>
      <c r="T125" s="197">
        <f>S125*H125</f>
        <v>0</v>
      </c>
      <c r="U125" s="34"/>
      <c r="V125" s="34"/>
      <c r="W125" s="34"/>
      <c r="X125" s="34"/>
      <c r="Y125" s="34"/>
      <c r="Z125" s="34"/>
      <c r="AA125" s="34"/>
      <c r="AB125" s="34"/>
      <c r="AC125" s="34"/>
      <c r="AD125" s="34"/>
      <c r="AE125" s="34"/>
      <c r="AR125" s="198" t="s">
        <v>150</v>
      </c>
      <c r="AT125" s="198" t="s">
        <v>126</v>
      </c>
      <c r="AU125" s="198" t="s">
        <v>88</v>
      </c>
      <c r="AY125" s="17" t="s">
        <v>123</v>
      </c>
      <c r="BE125" s="199">
        <f>IF(N125="základní",J125,0)</f>
        <v>0</v>
      </c>
      <c r="BF125" s="199">
        <f>IF(N125="snížená",J125,0)</f>
        <v>0</v>
      </c>
      <c r="BG125" s="199">
        <f>IF(N125="zákl. přenesená",J125,0)</f>
        <v>0</v>
      </c>
      <c r="BH125" s="199">
        <f>IF(N125="sníž. přenesená",J125,0)</f>
        <v>0</v>
      </c>
      <c r="BI125" s="199">
        <f>IF(N125="nulová",J125,0)</f>
        <v>0</v>
      </c>
      <c r="BJ125" s="17" t="s">
        <v>86</v>
      </c>
      <c r="BK125" s="199">
        <f>ROUND(I125*H125,2)</f>
        <v>0</v>
      </c>
      <c r="BL125" s="17" t="s">
        <v>150</v>
      </c>
      <c r="BM125" s="198" t="s">
        <v>234</v>
      </c>
    </row>
    <row r="126" spans="1:65" s="2" customFormat="1" ht="19.5">
      <c r="A126" s="34"/>
      <c r="B126" s="35"/>
      <c r="C126" s="36"/>
      <c r="D126" s="200" t="s">
        <v>133</v>
      </c>
      <c r="E126" s="36"/>
      <c r="F126" s="201" t="s">
        <v>235</v>
      </c>
      <c r="G126" s="36"/>
      <c r="H126" s="36"/>
      <c r="I126" s="108"/>
      <c r="J126" s="36"/>
      <c r="K126" s="36"/>
      <c r="L126" s="39"/>
      <c r="M126" s="202"/>
      <c r="N126" s="203"/>
      <c r="O126" s="64"/>
      <c r="P126" s="64"/>
      <c r="Q126" s="64"/>
      <c r="R126" s="64"/>
      <c r="S126" s="64"/>
      <c r="T126" s="65"/>
      <c r="U126" s="34"/>
      <c r="V126" s="34"/>
      <c r="W126" s="34"/>
      <c r="X126" s="34"/>
      <c r="Y126" s="34"/>
      <c r="Z126" s="34"/>
      <c r="AA126" s="34"/>
      <c r="AB126" s="34"/>
      <c r="AC126" s="34"/>
      <c r="AD126" s="34"/>
      <c r="AE126" s="34"/>
      <c r="AT126" s="17" t="s">
        <v>133</v>
      </c>
      <c r="AU126" s="17" t="s">
        <v>88</v>
      </c>
    </row>
    <row r="127" spans="1:65" s="2" customFormat="1" ht="146.25">
      <c r="A127" s="34"/>
      <c r="B127" s="35"/>
      <c r="C127" s="36"/>
      <c r="D127" s="200" t="s">
        <v>202</v>
      </c>
      <c r="E127" s="36"/>
      <c r="F127" s="204" t="s">
        <v>222</v>
      </c>
      <c r="G127" s="36"/>
      <c r="H127" s="36"/>
      <c r="I127" s="108"/>
      <c r="J127" s="36"/>
      <c r="K127" s="36"/>
      <c r="L127" s="39"/>
      <c r="M127" s="202"/>
      <c r="N127" s="203"/>
      <c r="O127" s="64"/>
      <c r="P127" s="64"/>
      <c r="Q127" s="64"/>
      <c r="R127" s="64"/>
      <c r="S127" s="64"/>
      <c r="T127" s="65"/>
      <c r="U127" s="34"/>
      <c r="V127" s="34"/>
      <c r="W127" s="34"/>
      <c r="X127" s="34"/>
      <c r="Y127" s="34"/>
      <c r="Z127" s="34"/>
      <c r="AA127" s="34"/>
      <c r="AB127" s="34"/>
      <c r="AC127" s="34"/>
      <c r="AD127" s="34"/>
      <c r="AE127" s="34"/>
      <c r="AT127" s="17" t="s">
        <v>202</v>
      </c>
      <c r="AU127" s="17" t="s">
        <v>88</v>
      </c>
    </row>
    <row r="128" spans="1:65" s="13" customFormat="1" ht="11.25">
      <c r="B128" s="205"/>
      <c r="C128" s="206"/>
      <c r="D128" s="200" t="s">
        <v>136</v>
      </c>
      <c r="E128" s="207" t="s">
        <v>40</v>
      </c>
      <c r="F128" s="208" t="s">
        <v>231</v>
      </c>
      <c r="G128" s="206"/>
      <c r="H128" s="209">
        <v>115.8</v>
      </c>
      <c r="I128" s="210"/>
      <c r="J128" s="206"/>
      <c r="K128" s="206"/>
      <c r="L128" s="211"/>
      <c r="M128" s="212"/>
      <c r="N128" s="213"/>
      <c r="O128" s="213"/>
      <c r="P128" s="213"/>
      <c r="Q128" s="213"/>
      <c r="R128" s="213"/>
      <c r="S128" s="213"/>
      <c r="T128" s="214"/>
      <c r="AT128" s="215" t="s">
        <v>136</v>
      </c>
      <c r="AU128" s="215" t="s">
        <v>88</v>
      </c>
      <c r="AV128" s="13" t="s">
        <v>88</v>
      </c>
      <c r="AW128" s="13" t="s">
        <v>38</v>
      </c>
      <c r="AX128" s="13" t="s">
        <v>78</v>
      </c>
      <c r="AY128" s="215" t="s">
        <v>123</v>
      </c>
    </row>
    <row r="129" spans="1:65" s="2" customFormat="1" ht="21.75" customHeight="1">
      <c r="A129" s="34"/>
      <c r="B129" s="35"/>
      <c r="C129" s="187" t="s">
        <v>236</v>
      </c>
      <c r="D129" s="187" t="s">
        <v>126</v>
      </c>
      <c r="E129" s="188" t="s">
        <v>237</v>
      </c>
      <c r="F129" s="189" t="s">
        <v>238</v>
      </c>
      <c r="G129" s="190" t="s">
        <v>239</v>
      </c>
      <c r="H129" s="191">
        <v>38.057000000000002</v>
      </c>
      <c r="I129" s="192"/>
      <c r="J129" s="193">
        <f>ROUND(I129*H129,2)</f>
        <v>0</v>
      </c>
      <c r="K129" s="189" t="s">
        <v>130</v>
      </c>
      <c r="L129" s="39"/>
      <c r="M129" s="194" t="s">
        <v>40</v>
      </c>
      <c r="N129" s="195" t="s">
        <v>49</v>
      </c>
      <c r="O129" s="64"/>
      <c r="P129" s="196">
        <f>O129*H129</f>
        <v>0</v>
      </c>
      <c r="Q129" s="196">
        <v>0</v>
      </c>
      <c r="R129" s="196">
        <f>Q129*H129</f>
        <v>0</v>
      </c>
      <c r="S129" s="196">
        <v>0</v>
      </c>
      <c r="T129" s="197">
        <f>S129*H129</f>
        <v>0</v>
      </c>
      <c r="U129" s="34"/>
      <c r="V129" s="34"/>
      <c r="W129" s="34"/>
      <c r="X129" s="34"/>
      <c r="Y129" s="34"/>
      <c r="Z129" s="34"/>
      <c r="AA129" s="34"/>
      <c r="AB129" s="34"/>
      <c r="AC129" s="34"/>
      <c r="AD129" s="34"/>
      <c r="AE129" s="34"/>
      <c r="AR129" s="198" t="s">
        <v>150</v>
      </c>
      <c r="AT129" s="198" t="s">
        <v>126</v>
      </c>
      <c r="AU129" s="198" t="s">
        <v>88</v>
      </c>
      <c r="AY129" s="17" t="s">
        <v>123</v>
      </c>
      <c r="BE129" s="199">
        <f>IF(N129="základní",J129,0)</f>
        <v>0</v>
      </c>
      <c r="BF129" s="199">
        <f>IF(N129="snížená",J129,0)</f>
        <v>0</v>
      </c>
      <c r="BG129" s="199">
        <f>IF(N129="zákl. přenesená",J129,0)</f>
        <v>0</v>
      </c>
      <c r="BH129" s="199">
        <f>IF(N129="sníž. přenesená",J129,0)</f>
        <v>0</v>
      </c>
      <c r="BI129" s="199">
        <f>IF(N129="nulová",J129,0)</f>
        <v>0</v>
      </c>
      <c r="BJ129" s="17" t="s">
        <v>86</v>
      </c>
      <c r="BK129" s="199">
        <f>ROUND(I129*H129,2)</f>
        <v>0</v>
      </c>
      <c r="BL129" s="17" t="s">
        <v>150</v>
      </c>
      <c r="BM129" s="198" t="s">
        <v>240</v>
      </c>
    </row>
    <row r="130" spans="1:65" s="2" customFormat="1" ht="19.5">
      <c r="A130" s="34"/>
      <c r="B130" s="35"/>
      <c r="C130" s="36"/>
      <c r="D130" s="200" t="s">
        <v>133</v>
      </c>
      <c r="E130" s="36"/>
      <c r="F130" s="201" t="s">
        <v>241</v>
      </c>
      <c r="G130" s="36"/>
      <c r="H130" s="36"/>
      <c r="I130" s="108"/>
      <c r="J130" s="36"/>
      <c r="K130" s="36"/>
      <c r="L130" s="39"/>
      <c r="M130" s="202"/>
      <c r="N130" s="203"/>
      <c r="O130" s="64"/>
      <c r="P130" s="64"/>
      <c r="Q130" s="64"/>
      <c r="R130" s="64"/>
      <c r="S130" s="64"/>
      <c r="T130" s="65"/>
      <c r="U130" s="34"/>
      <c r="V130" s="34"/>
      <c r="W130" s="34"/>
      <c r="X130" s="34"/>
      <c r="Y130" s="34"/>
      <c r="Z130" s="34"/>
      <c r="AA130" s="34"/>
      <c r="AB130" s="34"/>
      <c r="AC130" s="34"/>
      <c r="AD130" s="34"/>
      <c r="AE130" s="34"/>
      <c r="AT130" s="17" t="s">
        <v>133</v>
      </c>
      <c r="AU130" s="17" t="s">
        <v>88</v>
      </c>
    </row>
    <row r="131" spans="1:65" s="2" customFormat="1" ht="409.5">
      <c r="A131" s="34"/>
      <c r="B131" s="35"/>
      <c r="C131" s="36"/>
      <c r="D131" s="200" t="s">
        <v>202</v>
      </c>
      <c r="E131" s="36"/>
      <c r="F131" s="204" t="s">
        <v>242</v>
      </c>
      <c r="G131" s="36"/>
      <c r="H131" s="36"/>
      <c r="I131" s="108"/>
      <c r="J131" s="36"/>
      <c r="K131" s="36"/>
      <c r="L131" s="39"/>
      <c r="M131" s="202"/>
      <c r="N131" s="203"/>
      <c r="O131" s="64"/>
      <c r="P131" s="64"/>
      <c r="Q131" s="64"/>
      <c r="R131" s="64"/>
      <c r="S131" s="64"/>
      <c r="T131" s="65"/>
      <c r="U131" s="34"/>
      <c r="V131" s="34"/>
      <c r="W131" s="34"/>
      <c r="X131" s="34"/>
      <c r="Y131" s="34"/>
      <c r="Z131" s="34"/>
      <c r="AA131" s="34"/>
      <c r="AB131" s="34"/>
      <c r="AC131" s="34"/>
      <c r="AD131" s="34"/>
      <c r="AE131" s="34"/>
      <c r="AT131" s="17" t="s">
        <v>202</v>
      </c>
      <c r="AU131" s="17" t="s">
        <v>88</v>
      </c>
    </row>
    <row r="132" spans="1:65" s="13" customFormat="1" ht="11.25">
      <c r="B132" s="205"/>
      <c r="C132" s="206"/>
      <c r="D132" s="200" t="s">
        <v>136</v>
      </c>
      <c r="E132" s="207" t="s">
        <v>40</v>
      </c>
      <c r="F132" s="208" t="s">
        <v>243</v>
      </c>
      <c r="G132" s="206"/>
      <c r="H132" s="209">
        <v>28.419</v>
      </c>
      <c r="I132" s="210"/>
      <c r="J132" s="206"/>
      <c r="K132" s="206"/>
      <c r="L132" s="211"/>
      <c r="M132" s="212"/>
      <c r="N132" s="213"/>
      <c r="O132" s="213"/>
      <c r="P132" s="213"/>
      <c r="Q132" s="213"/>
      <c r="R132" s="213"/>
      <c r="S132" s="213"/>
      <c r="T132" s="214"/>
      <c r="AT132" s="215" t="s">
        <v>136</v>
      </c>
      <c r="AU132" s="215" t="s">
        <v>88</v>
      </c>
      <c r="AV132" s="13" t="s">
        <v>88</v>
      </c>
      <c r="AW132" s="13" t="s">
        <v>38</v>
      </c>
      <c r="AX132" s="13" t="s">
        <v>78</v>
      </c>
      <c r="AY132" s="215" t="s">
        <v>123</v>
      </c>
    </row>
    <row r="133" spans="1:65" s="13" customFormat="1" ht="11.25">
      <c r="B133" s="205"/>
      <c r="C133" s="206"/>
      <c r="D133" s="200" t="s">
        <v>136</v>
      </c>
      <c r="E133" s="207" t="s">
        <v>40</v>
      </c>
      <c r="F133" s="208" t="s">
        <v>244</v>
      </c>
      <c r="G133" s="206"/>
      <c r="H133" s="209">
        <v>9.6379999999999999</v>
      </c>
      <c r="I133" s="210"/>
      <c r="J133" s="206"/>
      <c r="K133" s="206"/>
      <c r="L133" s="211"/>
      <c r="M133" s="212"/>
      <c r="N133" s="213"/>
      <c r="O133" s="213"/>
      <c r="P133" s="213"/>
      <c r="Q133" s="213"/>
      <c r="R133" s="213"/>
      <c r="S133" s="213"/>
      <c r="T133" s="214"/>
      <c r="AT133" s="215" t="s">
        <v>136</v>
      </c>
      <c r="AU133" s="215" t="s">
        <v>88</v>
      </c>
      <c r="AV133" s="13" t="s">
        <v>88</v>
      </c>
      <c r="AW133" s="13" t="s">
        <v>38</v>
      </c>
      <c r="AX133" s="13" t="s">
        <v>78</v>
      </c>
      <c r="AY133" s="215" t="s">
        <v>123</v>
      </c>
    </row>
    <row r="134" spans="1:65" s="2" customFormat="1" ht="21.75" customHeight="1">
      <c r="A134" s="34"/>
      <c r="B134" s="35"/>
      <c r="C134" s="187" t="s">
        <v>245</v>
      </c>
      <c r="D134" s="187" t="s">
        <v>126</v>
      </c>
      <c r="E134" s="188" t="s">
        <v>246</v>
      </c>
      <c r="F134" s="189" t="s">
        <v>247</v>
      </c>
      <c r="G134" s="190" t="s">
        <v>239</v>
      </c>
      <c r="H134" s="191">
        <v>36.256999999999998</v>
      </c>
      <c r="I134" s="192"/>
      <c r="J134" s="193">
        <f>ROUND(I134*H134,2)</f>
        <v>0</v>
      </c>
      <c r="K134" s="189" t="s">
        <v>130</v>
      </c>
      <c r="L134" s="39"/>
      <c r="M134" s="194" t="s">
        <v>40</v>
      </c>
      <c r="N134" s="195" t="s">
        <v>49</v>
      </c>
      <c r="O134" s="64"/>
      <c r="P134" s="196">
        <f>O134*H134</f>
        <v>0</v>
      </c>
      <c r="Q134" s="196">
        <v>0</v>
      </c>
      <c r="R134" s="196">
        <f>Q134*H134</f>
        <v>0</v>
      </c>
      <c r="S134" s="196">
        <v>0</v>
      </c>
      <c r="T134" s="197">
        <f>S134*H134</f>
        <v>0</v>
      </c>
      <c r="U134" s="34"/>
      <c r="V134" s="34"/>
      <c r="W134" s="34"/>
      <c r="X134" s="34"/>
      <c r="Y134" s="34"/>
      <c r="Z134" s="34"/>
      <c r="AA134" s="34"/>
      <c r="AB134" s="34"/>
      <c r="AC134" s="34"/>
      <c r="AD134" s="34"/>
      <c r="AE134" s="34"/>
      <c r="AR134" s="198" t="s">
        <v>150</v>
      </c>
      <c r="AT134" s="198" t="s">
        <v>126</v>
      </c>
      <c r="AU134" s="198" t="s">
        <v>88</v>
      </c>
      <c r="AY134" s="17" t="s">
        <v>123</v>
      </c>
      <c r="BE134" s="199">
        <f>IF(N134="základní",J134,0)</f>
        <v>0</v>
      </c>
      <c r="BF134" s="199">
        <f>IF(N134="snížená",J134,0)</f>
        <v>0</v>
      </c>
      <c r="BG134" s="199">
        <f>IF(N134="zákl. přenesená",J134,0)</f>
        <v>0</v>
      </c>
      <c r="BH134" s="199">
        <f>IF(N134="sníž. přenesená",J134,0)</f>
        <v>0</v>
      </c>
      <c r="BI134" s="199">
        <f>IF(N134="nulová",J134,0)</f>
        <v>0</v>
      </c>
      <c r="BJ134" s="17" t="s">
        <v>86</v>
      </c>
      <c r="BK134" s="199">
        <f>ROUND(I134*H134,2)</f>
        <v>0</v>
      </c>
      <c r="BL134" s="17" t="s">
        <v>150</v>
      </c>
      <c r="BM134" s="198" t="s">
        <v>248</v>
      </c>
    </row>
    <row r="135" spans="1:65" s="2" customFormat="1" ht="29.25">
      <c r="A135" s="34"/>
      <c r="B135" s="35"/>
      <c r="C135" s="36"/>
      <c r="D135" s="200" t="s">
        <v>133</v>
      </c>
      <c r="E135" s="36"/>
      <c r="F135" s="201" t="s">
        <v>249</v>
      </c>
      <c r="G135" s="36"/>
      <c r="H135" s="36"/>
      <c r="I135" s="108"/>
      <c r="J135" s="36"/>
      <c r="K135" s="36"/>
      <c r="L135" s="39"/>
      <c r="M135" s="202"/>
      <c r="N135" s="203"/>
      <c r="O135" s="64"/>
      <c r="P135" s="64"/>
      <c r="Q135" s="64"/>
      <c r="R135" s="64"/>
      <c r="S135" s="64"/>
      <c r="T135" s="65"/>
      <c r="U135" s="34"/>
      <c r="V135" s="34"/>
      <c r="W135" s="34"/>
      <c r="X135" s="34"/>
      <c r="Y135" s="34"/>
      <c r="Z135" s="34"/>
      <c r="AA135" s="34"/>
      <c r="AB135" s="34"/>
      <c r="AC135" s="34"/>
      <c r="AD135" s="34"/>
      <c r="AE135" s="34"/>
      <c r="AT135" s="17" t="s">
        <v>133</v>
      </c>
      <c r="AU135" s="17" t="s">
        <v>88</v>
      </c>
    </row>
    <row r="136" spans="1:65" s="2" customFormat="1" ht="68.25">
      <c r="A136" s="34"/>
      <c r="B136" s="35"/>
      <c r="C136" s="36"/>
      <c r="D136" s="200" t="s">
        <v>202</v>
      </c>
      <c r="E136" s="36"/>
      <c r="F136" s="204" t="s">
        <v>250</v>
      </c>
      <c r="G136" s="36"/>
      <c r="H136" s="36"/>
      <c r="I136" s="108"/>
      <c r="J136" s="36"/>
      <c r="K136" s="36"/>
      <c r="L136" s="39"/>
      <c r="M136" s="202"/>
      <c r="N136" s="203"/>
      <c r="O136" s="64"/>
      <c r="P136" s="64"/>
      <c r="Q136" s="64"/>
      <c r="R136" s="64"/>
      <c r="S136" s="64"/>
      <c r="T136" s="65"/>
      <c r="U136" s="34"/>
      <c r="V136" s="34"/>
      <c r="W136" s="34"/>
      <c r="X136" s="34"/>
      <c r="Y136" s="34"/>
      <c r="Z136" s="34"/>
      <c r="AA136" s="34"/>
      <c r="AB136" s="34"/>
      <c r="AC136" s="34"/>
      <c r="AD136" s="34"/>
      <c r="AE136" s="34"/>
      <c r="AT136" s="17" t="s">
        <v>202</v>
      </c>
      <c r="AU136" s="17" t="s">
        <v>88</v>
      </c>
    </row>
    <row r="137" spans="1:65" s="13" customFormat="1" ht="11.25">
      <c r="B137" s="205"/>
      <c r="C137" s="206"/>
      <c r="D137" s="200" t="s">
        <v>136</v>
      </c>
      <c r="E137" s="207" t="s">
        <v>40</v>
      </c>
      <c r="F137" s="208" t="s">
        <v>251</v>
      </c>
      <c r="G137" s="206"/>
      <c r="H137" s="209">
        <v>26.619</v>
      </c>
      <c r="I137" s="210"/>
      <c r="J137" s="206"/>
      <c r="K137" s="206"/>
      <c r="L137" s="211"/>
      <c r="M137" s="212"/>
      <c r="N137" s="213"/>
      <c r="O137" s="213"/>
      <c r="P137" s="213"/>
      <c r="Q137" s="213"/>
      <c r="R137" s="213"/>
      <c r="S137" s="213"/>
      <c r="T137" s="214"/>
      <c r="AT137" s="215" t="s">
        <v>136</v>
      </c>
      <c r="AU137" s="215" t="s">
        <v>88</v>
      </c>
      <c r="AV137" s="13" t="s">
        <v>88</v>
      </c>
      <c r="AW137" s="13" t="s">
        <v>38</v>
      </c>
      <c r="AX137" s="13" t="s">
        <v>78</v>
      </c>
      <c r="AY137" s="215" t="s">
        <v>123</v>
      </c>
    </row>
    <row r="138" spans="1:65" s="13" customFormat="1" ht="11.25">
      <c r="B138" s="205"/>
      <c r="C138" s="206"/>
      <c r="D138" s="200" t="s">
        <v>136</v>
      </c>
      <c r="E138" s="207" t="s">
        <v>40</v>
      </c>
      <c r="F138" s="208" t="s">
        <v>244</v>
      </c>
      <c r="G138" s="206"/>
      <c r="H138" s="209">
        <v>9.6379999999999999</v>
      </c>
      <c r="I138" s="210"/>
      <c r="J138" s="206"/>
      <c r="K138" s="206"/>
      <c r="L138" s="211"/>
      <c r="M138" s="212"/>
      <c r="N138" s="213"/>
      <c r="O138" s="213"/>
      <c r="P138" s="213"/>
      <c r="Q138" s="213"/>
      <c r="R138" s="213"/>
      <c r="S138" s="213"/>
      <c r="T138" s="214"/>
      <c r="AT138" s="215" t="s">
        <v>136</v>
      </c>
      <c r="AU138" s="215" t="s">
        <v>88</v>
      </c>
      <c r="AV138" s="13" t="s">
        <v>88</v>
      </c>
      <c r="AW138" s="13" t="s">
        <v>38</v>
      </c>
      <c r="AX138" s="13" t="s">
        <v>78</v>
      </c>
      <c r="AY138" s="215" t="s">
        <v>123</v>
      </c>
    </row>
    <row r="139" spans="1:65" s="2" customFormat="1" ht="21.75" customHeight="1">
      <c r="A139" s="34"/>
      <c r="B139" s="35"/>
      <c r="C139" s="187" t="s">
        <v>252</v>
      </c>
      <c r="D139" s="187" t="s">
        <v>126</v>
      </c>
      <c r="E139" s="188" t="s">
        <v>253</v>
      </c>
      <c r="F139" s="189" t="s">
        <v>254</v>
      </c>
      <c r="G139" s="190" t="s">
        <v>239</v>
      </c>
      <c r="H139" s="191">
        <v>7.2510000000000003</v>
      </c>
      <c r="I139" s="192"/>
      <c r="J139" s="193">
        <f>ROUND(I139*H139,2)</f>
        <v>0</v>
      </c>
      <c r="K139" s="189" t="s">
        <v>130</v>
      </c>
      <c r="L139" s="39"/>
      <c r="M139" s="194" t="s">
        <v>40</v>
      </c>
      <c r="N139" s="195" t="s">
        <v>49</v>
      </c>
      <c r="O139" s="64"/>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150</v>
      </c>
      <c r="AT139" s="198" t="s">
        <v>126</v>
      </c>
      <c r="AU139" s="198" t="s">
        <v>88</v>
      </c>
      <c r="AY139" s="17" t="s">
        <v>123</v>
      </c>
      <c r="BE139" s="199">
        <f>IF(N139="základní",J139,0)</f>
        <v>0</v>
      </c>
      <c r="BF139" s="199">
        <f>IF(N139="snížená",J139,0)</f>
        <v>0</v>
      </c>
      <c r="BG139" s="199">
        <f>IF(N139="zákl. přenesená",J139,0)</f>
        <v>0</v>
      </c>
      <c r="BH139" s="199">
        <f>IF(N139="sníž. přenesená",J139,0)</f>
        <v>0</v>
      </c>
      <c r="BI139" s="199">
        <f>IF(N139="nulová",J139,0)</f>
        <v>0</v>
      </c>
      <c r="BJ139" s="17" t="s">
        <v>86</v>
      </c>
      <c r="BK139" s="199">
        <f>ROUND(I139*H139,2)</f>
        <v>0</v>
      </c>
      <c r="BL139" s="17" t="s">
        <v>150</v>
      </c>
      <c r="BM139" s="198" t="s">
        <v>255</v>
      </c>
    </row>
    <row r="140" spans="1:65" s="2" customFormat="1" ht="39">
      <c r="A140" s="34"/>
      <c r="B140" s="35"/>
      <c r="C140" s="36"/>
      <c r="D140" s="200" t="s">
        <v>133</v>
      </c>
      <c r="E140" s="36"/>
      <c r="F140" s="201" t="s">
        <v>256</v>
      </c>
      <c r="G140" s="36"/>
      <c r="H140" s="36"/>
      <c r="I140" s="108"/>
      <c r="J140" s="36"/>
      <c r="K140" s="36"/>
      <c r="L140" s="39"/>
      <c r="M140" s="202"/>
      <c r="N140" s="203"/>
      <c r="O140" s="64"/>
      <c r="P140" s="64"/>
      <c r="Q140" s="64"/>
      <c r="R140" s="64"/>
      <c r="S140" s="64"/>
      <c r="T140" s="65"/>
      <c r="U140" s="34"/>
      <c r="V140" s="34"/>
      <c r="W140" s="34"/>
      <c r="X140" s="34"/>
      <c r="Y140" s="34"/>
      <c r="Z140" s="34"/>
      <c r="AA140" s="34"/>
      <c r="AB140" s="34"/>
      <c r="AC140" s="34"/>
      <c r="AD140" s="34"/>
      <c r="AE140" s="34"/>
      <c r="AT140" s="17" t="s">
        <v>133</v>
      </c>
      <c r="AU140" s="17" t="s">
        <v>88</v>
      </c>
    </row>
    <row r="141" spans="1:65" s="2" customFormat="1" ht="68.25">
      <c r="A141" s="34"/>
      <c r="B141" s="35"/>
      <c r="C141" s="36"/>
      <c r="D141" s="200" t="s">
        <v>202</v>
      </c>
      <c r="E141" s="36"/>
      <c r="F141" s="204" t="s">
        <v>250</v>
      </c>
      <c r="G141" s="36"/>
      <c r="H141" s="36"/>
      <c r="I141" s="108"/>
      <c r="J141" s="36"/>
      <c r="K141" s="36"/>
      <c r="L141" s="39"/>
      <c r="M141" s="202"/>
      <c r="N141" s="203"/>
      <c r="O141" s="64"/>
      <c r="P141" s="64"/>
      <c r="Q141" s="64"/>
      <c r="R141" s="64"/>
      <c r="S141" s="64"/>
      <c r="T141" s="65"/>
      <c r="U141" s="34"/>
      <c r="V141" s="34"/>
      <c r="W141" s="34"/>
      <c r="X141" s="34"/>
      <c r="Y141" s="34"/>
      <c r="Z141" s="34"/>
      <c r="AA141" s="34"/>
      <c r="AB141" s="34"/>
      <c r="AC141" s="34"/>
      <c r="AD141" s="34"/>
      <c r="AE141" s="34"/>
      <c r="AT141" s="17" t="s">
        <v>202</v>
      </c>
      <c r="AU141" s="17" t="s">
        <v>88</v>
      </c>
    </row>
    <row r="142" spans="1:65" s="13" customFormat="1" ht="11.25">
      <c r="B142" s="205"/>
      <c r="C142" s="206"/>
      <c r="D142" s="200" t="s">
        <v>136</v>
      </c>
      <c r="E142" s="207" t="s">
        <v>40</v>
      </c>
      <c r="F142" s="208" t="s">
        <v>251</v>
      </c>
      <c r="G142" s="206"/>
      <c r="H142" s="209">
        <v>26.619</v>
      </c>
      <c r="I142" s="210"/>
      <c r="J142" s="206"/>
      <c r="K142" s="206"/>
      <c r="L142" s="211"/>
      <c r="M142" s="212"/>
      <c r="N142" s="213"/>
      <c r="O142" s="213"/>
      <c r="P142" s="213"/>
      <c r="Q142" s="213"/>
      <c r="R142" s="213"/>
      <c r="S142" s="213"/>
      <c r="T142" s="214"/>
      <c r="AT142" s="215" t="s">
        <v>136</v>
      </c>
      <c r="AU142" s="215" t="s">
        <v>88</v>
      </c>
      <c r="AV142" s="13" t="s">
        <v>88</v>
      </c>
      <c r="AW142" s="13" t="s">
        <v>38</v>
      </c>
      <c r="AX142" s="13" t="s">
        <v>78</v>
      </c>
      <c r="AY142" s="215" t="s">
        <v>123</v>
      </c>
    </row>
    <row r="143" spans="1:65" s="13" customFormat="1" ht="11.25">
      <c r="B143" s="205"/>
      <c r="C143" s="206"/>
      <c r="D143" s="200" t="s">
        <v>136</v>
      </c>
      <c r="E143" s="207" t="s">
        <v>40</v>
      </c>
      <c r="F143" s="208" t="s">
        <v>244</v>
      </c>
      <c r="G143" s="206"/>
      <c r="H143" s="209">
        <v>9.6379999999999999</v>
      </c>
      <c r="I143" s="210"/>
      <c r="J143" s="206"/>
      <c r="K143" s="206"/>
      <c r="L143" s="211"/>
      <c r="M143" s="212"/>
      <c r="N143" s="213"/>
      <c r="O143" s="213"/>
      <c r="P143" s="213"/>
      <c r="Q143" s="213"/>
      <c r="R143" s="213"/>
      <c r="S143" s="213"/>
      <c r="T143" s="214"/>
      <c r="AT143" s="215" t="s">
        <v>136</v>
      </c>
      <c r="AU143" s="215" t="s">
        <v>88</v>
      </c>
      <c r="AV143" s="13" t="s">
        <v>88</v>
      </c>
      <c r="AW143" s="13" t="s">
        <v>38</v>
      </c>
      <c r="AX143" s="13" t="s">
        <v>78</v>
      </c>
      <c r="AY143" s="215" t="s">
        <v>123</v>
      </c>
    </row>
    <row r="144" spans="1:65" s="13" customFormat="1" ht="11.25">
      <c r="B144" s="205"/>
      <c r="C144" s="206"/>
      <c r="D144" s="200" t="s">
        <v>136</v>
      </c>
      <c r="E144" s="206"/>
      <c r="F144" s="208" t="s">
        <v>257</v>
      </c>
      <c r="G144" s="206"/>
      <c r="H144" s="209">
        <v>7.2510000000000003</v>
      </c>
      <c r="I144" s="210"/>
      <c r="J144" s="206"/>
      <c r="K144" s="206"/>
      <c r="L144" s="211"/>
      <c r="M144" s="212"/>
      <c r="N144" s="213"/>
      <c r="O144" s="213"/>
      <c r="P144" s="213"/>
      <c r="Q144" s="213"/>
      <c r="R144" s="213"/>
      <c r="S144" s="213"/>
      <c r="T144" s="214"/>
      <c r="AT144" s="215" t="s">
        <v>136</v>
      </c>
      <c r="AU144" s="215" t="s">
        <v>88</v>
      </c>
      <c r="AV144" s="13" t="s">
        <v>88</v>
      </c>
      <c r="AW144" s="13" t="s">
        <v>4</v>
      </c>
      <c r="AX144" s="13" t="s">
        <v>86</v>
      </c>
      <c r="AY144" s="215" t="s">
        <v>123</v>
      </c>
    </row>
    <row r="145" spans="1:65" s="2" customFormat="1" ht="21.75" customHeight="1">
      <c r="A145" s="34"/>
      <c r="B145" s="35"/>
      <c r="C145" s="187" t="s">
        <v>258</v>
      </c>
      <c r="D145" s="187" t="s">
        <v>126</v>
      </c>
      <c r="E145" s="188" t="s">
        <v>259</v>
      </c>
      <c r="F145" s="189" t="s">
        <v>260</v>
      </c>
      <c r="G145" s="190" t="s">
        <v>239</v>
      </c>
      <c r="H145" s="191">
        <v>36.256999999999998</v>
      </c>
      <c r="I145" s="192"/>
      <c r="J145" s="193">
        <f>ROUND(I145*H145,2)</f>
        <v>0</v>
      </c>
      <c r="K145" s="189" t="s">
        <v>130</v>
      </c>
      <c r="L145" s="39"/>
      <c r="M145" s="194" t="s">
        <v>40</v>
      </c>
      <c r="N145" s="195" t="s">
        <v>49</v>
      </c>
      <c r="O145" s="64"/>
      <c r="P145" s="196">
        <f>O145*H145</f>
        <v>0</v>
      </c>
      <c r="Q145" s="196">
        <v>0</v>
      </c>
      <c r="R145" s="196">
        <f>Q145*H145</f>
        <v>0</v>
      </c>
      <c r="S145" s="196">
        <v>0</v>
      </c>
      <c r="T145" s="197">
        <f>S145*H145</f>
        <v>0</v>
      </c>
      <c r="U145" s="34"/>
      <c r="V145" s="34"/>
      <c r="W145" s="34"/>
      <c r="X145" s="34"/>
      <c r="Y145" s="34"/>
      <c r="Z145" s="34"/>
      <c r="AA145" s="34"/>
      <c r="AB145" s="34"/>
      <c r="AC145" s="34"/>
      <c r="AD145" s="34"/>
      <c r="AE145" s="34"/>
      <c r="AR145" s="198" t="s">
        <v>150</v>
      </c>
      <c r="AT145" s="198" t="s">
        <v>126</v>
      </c>
      <c r="AU145" s="198" t="s">
        <v>88</v>
      </c>
      <c r="AY145" s="17" t="s">
        <v>123</v>
      </c>
      <c r="BE145" s="199">
        <f>IF(N145="základní",J145,0)</f>
        <v>0</v>
      </c>
      <c r="BF145" s="199">
        <f>IF(N145="snížená",J145,0)</f>
        <v>0</v>
      </c>
      <c r="BG145" s="199">
        <f>IF(N145="zákl. přenesená",J145,0)</f>
        <v>0</v>
      </c>
      <c r="BH145" s="199">
        <f>IF(N145="sníž. přenesená",J145,0)</f>
        <v>0</v>
      </c>
      <c r="BI145" s="199">
        <f>IF(N145="nulová",J145,0)</f>
        <v>0</v>
      </c>
      <c r="BJ145" s="17" t="s">
        <v>86</v>
      </c>
      <c r="BK145" s="199">
        <f>ROUND(I145*H145,2)</f>
        <v>0</v>
      </c>
      <c r="BL145" s="17" t="s">
        <v>150</v>
      </c>
      <c r="BM145" s="198" t="s">
        <v>261</v>
      </c>
    </row>
    <row r="146" spans="1:65" s="2" customFormat="1" ht="29.25">
      <c r="A146" s="34"/>
      <c r="B146" s="35"/>
      <c r="C146" s="36"/>
      <c r="D146" s="200" t="s">
        <v>133</v>
      </c>
      <c r="E146" s="36"/>
      <c r="F146" s="201" t="s">
        <v>262</v>
      </c>
      <c r="G146" s="36"/>
      <c r="H146" s="36"/>
      <c r="I146" s="108"/>
      <c r="J146" s="36"/>
      <c r="K146" s="36"/>
      <c r="L146" s="39"/>
      <c r="M146" s="202"/>
      <c r="N146" s="203"/>
      <c r="O146" s="64"/>
      <c r="P146" s="64"/>
      <c r="Q146" s="64"/>
      <c r="R146" s="64"/>
      <c r="S146" s="64"/>
      <c r="T146" s="65"/>
      <c r="U146" s="34"/>
      <c r="V146" s="34"/>
      <c r="W146" s="34"/>
      <c r="X146" s="34"/>
      <c r="Y146" s="34"/>
      <c r="Z146" s="34"/>
      <c r="AA146" s="34"/>
      <c r="AB146" s="34"/>
      <c r="AC146" s="34"/>
      <c r="AD146" s="34"/>
      <c r="AE146" s="34"/>
      <c r="AT146" s="17" t="s">
        <v>133</v>
      </c>
      <c r="AU146" s="17" t="s">
        <v>88</v>
      </c>
    </row>
    <row r="147" spans="1:65" s="2" customFormat="1" ht="409.5">
      <c r="A147" s="34"/>
      <c r="B147" s="35"/>
      <c r="C147" s="36"/>
      <c r="D147" s="200" t="s">
        <v>202</v>
      </c>
      <c r="E147" s="36"/>
      <c r="F147" s="229" t="s">
        <v>263</v>
      </c>
      <c r="G147" s="36"/>
      <c r="H147" s="36"/>
      <c r="I147" s="108"/>
      <c r="J147" s="36"/>
      <c r="K147" s="36"/>
      <c r="L147" s="39"/>
      <c r="M147" s="202"/>
      <c r="N147" s="203"/>
      <c r="O147" s="64"/>
      <c r="P147" s="64"/>
      <c r="Q147" s="64"/>
      <c r="R147" s="64"/>
      <c r="S147" s="64"/>
      <c r="T147" s="65"/>
      <c r="U147" s="34"/>
      <c r="V147" s="34"/>
      <c r="W147" s="34"/>
      <c r="X147" s="34"/>
      <c r="Y147" s="34"/>
      <c r="Z147" s="34"/>
      <c r="AA147" s="34"/>
      <c r="AB147" s="34"/>
      <c r="AC147" s="34"/>
      <c r="AD147" s="34"/>
      <c r="AE147" s="34"/>
      <c r="AT147" s="17" t="s">
        <v>202</v>
      </c>
      <c r="AU147" s="17" t="s">
        <v>88</v>
      </c>
    </row>
    <row r="148" spans="1:65" s="13" customFormat="1" ht="11.25">
      <c r="B148" s="205"/>
      <c r="C148" s="206"/>
      <c r="D148" s="200" t="s">
        <v>136</v>
      </c>
      <c r="E148" s="207" t="s">
        <v>40</v>
      </c>
      <c r="F148" s="208" t="s">
        <v>251</v>
      </c>
      <c r="G148" s="206"/>
      <c r="H148" s="209">
        <v>26.619</v>
      </c>
      <c r="I148" s="210"/>
      <c r="J148" s="206"/>
      <c r="K148" s="206"/>
      <c r="L148" s="211"/>
      <c r="M148" s="212"/>
      <c r="N148" s="213"/>
      <c r="O148" s="213"/>
      <c r="P148" s="213"/>
      <c r="Q148" s="213"/>
      <c r="R148" s="213"/>
      <c r="S148" s="213"/>
      <c r="T148" s="214"/>
      <c r="AT148" s="215" t="s">
        <v>136</v>
      </c>
      <c r="AU148" s="215" t="s">
        <v>88</v>
      </c>
      <c r="AV148" s="13" t="s">
        <v>88</v>
      </c>
      <c r="AW148" s="13" t="s">
        <v>38</v>
      </c>
      <c r="AX148" s="13" t="s">
        <v>78</v>
      </c>
      <c r="AY148" s="215" t="s">
        <v>123</v>
      </c>
    </row>
    <row r="149" spans="1:65" s="13" customFormat="1" ht="11.25">
      <c r="B149" s="205"/>
      <c r="C149" s="206"/>
      <c r="D149" s="200" t="s">
        <v>136</v>
      </c>
      <c r="E149" s="207" t="s">
        <v>40</v>
      </c>
      <c r="F149" s="208" t="s">
        <v>244</v>
      </c>
      <c r="G149" s="206"/>
      <c r="H149" s="209">
        <v>9.6379999999999999</v>
      </c>
      <c r="I149" s="210"/>
      <c r="J149" s="206"/>
      <c r="K149" s="206"/>
      <c r="L149" s="211"/>
      <c r="M149" s="212"/>
      <c r="N149" s="213"/>
      <c r="O149" s="213"/>
      <c r="P149" s="213"/>
      <c r="Q149" s="213"/>
      <c r="R149" s="213"/>
      <c r="S149" s="213"/>
      <c r="T149" s="214"/>
      <c r="AT149" s="215" t="s">
        <v>136</v>
      </c>
      <c r="AU149" s="215" t="s">
        <v>88</v>
      </c>
      <c r="AV149" s="13" t="s">
        <v>88</v>
      </c>
      <c r="AW149" s="13" t="s">
        <v>38</v>
      </c>
      <c r="AX149" s="13" t="s">
        <v>78</v>
      </c>
      <c r="AY149" s="215" t="s">
        <v>123</v>
      </c>
    </row>
    <row r="150" spans="1:65" s="2" customFormat="1" ht="21.75" customHeight="1">
      <c r="A150" s="34"/>
      <c r="B150" s="35"/>
      <c r="C150" s="187" t="s">
        <v>264</v>
      </c>
      <c r="D150" s="187" t="s">
        <v>126</v>
      </c>
      <c r="E150" s="188" t="s">
        <v>265</v>
      </c>
      <c r="F150" s="189" t="s">
        <v>266</v>
      </c>
      <c r="G150" s="190" t="s">
        <v>219</v>
      </c>
      <c r="H150" s="191">
        <v>2</v>
      </c>
      <c r="I150" s="192"/>
      <c r="J150" s="193">
        <f>ROUND(I150*H150,2)</f>
        <v>0</v>
      </c>
      <c r="K150" s="189" t="s">
        <v>130</v>
      </c>
      <c r="L150" s="39"/>
      <c r="M150" s="194" t="s">
        <v>40</v>
      </c>
      <c r="N150" s="195" t="s">
        <v>49</v>
      </c>
      <c r="O150" s="64"/>
      <c r="P150" s="196">
        <f>O150*H150</f>
        <v>0</v>
      </c>
      <c r="Q150" s="196">
        <v>2.1350000000000001E-2</v>
      </c>
      <c r="R150" s="196">
        <f>Q150*H150</f>
        <v>4.2700000000000002E-2</v>
      </c>
      <c r="S150" s="196">
        <v>0</v>
      </c>
      <c r="T150" s="197">
        <f>S150*H150</f>
        <v>0</v>
      </c>
      <c r="U150" s="34"/>
      <c r="V150" s="34"/>
      <c r="W150" s="34"/>
      <c r="X150" s="34"/>
      <c r="Y150" s="34"/>
      <c r="Z150" s="34"/>
      <c r="AA150" s="34"/>
      <c r="AB150" s="34"/>
      <c r="AC150" s="34"/>
      <c r="AD150" s="34"/>
      <c r="AE150" s="34"/>
      <c r="AR150" s="198" t="s">
        <v>150</v>
      </c>
      <c r="AT150" s="198" t="s">
        <v>126</v>
      </c>
      <c r="AU150" s="198" t="s">
        <v>88</v>
      </c>
      <c r="AY150" s="17" t="s">
        <v>123</v>
      </c>
      <c r="BE150" s="199">
        <f>IF(N150="základní",J150,0)</f>
        <v>0</v>
      </c>
      <c r="BF150" s="199">
        <f>IF(N150="snížená",J150,0)</f>
        <v>0</v>
      </c>
      <c r="BG150" s="199">
        <f>IF(N150="zákl. přenesená",J150,0)</f>
        <v>0</v>
      </c>
      <c r="BH150" s="199">
        <f>IF(N150="sníž. přenesená",J150,0)</f>
        <v>0</v>
      </c>
      <c r="BI150" s="199">
        <f>IF(N150="nulová",J150,0)</f>
        <v>0</v>
      </c>
      <c r="BJ150" s="17" t="s">
        <v>86</v>
      </c>
      <c r="BK150" s="199">
        <f>ROUND(I150*H150,2)</f>
        <v>0</v>
      </c>
      <c r="BL150" s="17" t="s">
        <v>150</v>
      </c>
      <c r="BM150" s="198" t="s">
        <v>267</v>
      </c>
    </row>
    <row r="151" spans="1:65" s="2" customFormat="1" ht="29.25">
      <c r="A151" s="34"/>
      <c r="B151" s="35"/>
      <c r="C151" s="36"/>
      <c r="D151" s="200" t="s">
        <v>133</v>
      </c>
      <c r="E151" s="36"/>
      <c r="F151" s="201" t="s">
        <v>268</v>
      </c>
      <c r="G151" s="36"/>
      <c r="H151" s="36"/>
      <c r="I151" s="108"/>
      <c r="J151" s="36"/>
      <c r="K151" s="36"/>
      <c r="L151" s="39"/>
      <c r="M151" s="202"/>
      <c r="N151" s="203"/>
      <c r="O151" s="64"/>
      <c r="P151" s="64"/>
      <c r="Q151" s="64"/>
      <c r="R151" s="64"/>
      <c r="S151" s="64"/>
      <c r="T151" s="65"/>
      <c r="U151" s="34"/>
      <c r="V151" s="34"/>
      <c r="W151" s="34"/>
      <c r="X151" s="34"/>
      <c r="Y151" s="34"/>
      <c r="Z151" s="34"/>
      <c r="AA151" s="34"/>
      <c r="AB151" s="34"/>
      <c r="AC151" s="34"/>
      <c r="AD151" s="34"/>
      <c r="AE151" s="34"/>
      <c r="AT151" s="17" t="s">
        <v>133</v>
      </c>
      <c r="AU151" s="17" t="s">
        <v>88</v>
      </c>
    </row>
    <row r="152" spans="1:65" s="13" customFormat="1" ht="11.25">
      <c r="B152" s="205"/>
      <c r="C152" s="206"/>
      <c r="D152" s="200" t="s">
        <v>136</v>
      </c>
      <c r="E152" s="207" t="s">
        <v>40</v>
      </c>
      <c r="F152" s="208" t="s">
        <v>88</v>
      </c>
      <c r="G152" s="206"/>
      <c r="H152" s="209">
        <v>2</v>
      </c>
      <c r="I152" s="210"/>
      <c r="J152" s="206"/>
      <c r="K152" s="206"/>
      <c r="L152" s="211"/>
      <c r="M152" s="212"/>
      <c r="N152" s="213"/>
      <c r="O152" s="213"/>
      <c r="P152" s="213"/>
      <c r="Q152" s="213"/>
      <c r="R152" s="213"/>
      <c r="S152" s="213"/>
      <c r="T152" s="214"/>
      <c r="AT152" s="215" t="s">
        <v>136</v>
      </c>
      <c r="AU152" s="215" t="s">
        <v>88</v>
      </c>
      <c r="AV152" s="13" t="s">
        <v>88</v>
      </c>
      <c r="AW152" s="13" t="s">
        <v>38</v>
      </c>
      <c r="AX152" s="13" t="s">
        <v>78</v>
      </c>
      <c r="AY152" s="215" t="s">
        <v>123</v>
      </c>
    </row>
    <row r="153" spans="1:65" s="12" customFormat="1" ht="22.9" customHeight="1">
      <c r="B153" s="171"/>
      <c r="C153" s="172"/>
      <c r="D153" s="173" t="s">
        <v>77</v>
      </c>
      <c r="E153" s="185" t="s">
        <v>144</v>
      </c>
      <c r="F153" s="185" t="s">
        <v>269</v>
      </c>
      <c r="G153" s="172"/>
      <c r="H153" s="172"/>
      <c r="I153" s="175"/>
      <c r="J153" s="186">
        <f>BK153</f>
        <v>0</v>
      </c>
      <c r="K153" s="172"/>
      <c r="L153" s="177"/>
      <c r="M153" s="178"/>
      <c r="N153" s="179"/>
      <c r="O153" s="179"/>
      <c r="P153" s="180">
        <f>SUM(P154:P167)</f>
        <v>0</v>
      </c>
      <c r="Q153" s="179"/>
      <c r="R153" s="180">
        <f>SUM(R154:R167)</f>
        <v>8.857166040000001</v>
      </c>
      <c r="S153" s="179"/>
      <c r="T153" s="181">
        <f>SUM(T154:T167)</f>
        <v>0</v>
      </c>
      <c r="AR153" s="182" t="s">
        <v>86</v>
      </c>
      <c r="AT153" s="183" t="s">
        <v>77</v>
      </c>
      <c r="AU153" s="183" t="s">
        <v>86</v>
      </c>
      <c r="AY153" s="182" t="s">
        <v>123</v>
      </c>
      <c r="BK153" s="184">
        <f>SUM(BK154:BK167)</f>
        <v>0</v>
      </c>
    </row>
    <row r="154" spans="1:65" s="2" customFormat="1" ht="21.75" customHeight="1">
      <c r="A154" s="34"/>
      <c r="B154" s="35"/>
      <c r="C154" s="187" t="s">
        <v>270</v>
      </c>
      <c r="D154" s="187" t="s">
        <v>126</v>
      </c>
      <c r="E154" s="188" t="s">
        <v>271</v>
      </c>
      <c r="F154" s="189" t="s">
        <v>272</v>
      </c>
      <c r="G154" s="190" t="s">
        <v>199</v>
      </c>
      <c r="H154" s="191">
        <v>26.31</v>
      </c>
      <c r="I154" s="192"/>
      <c r="J154" s="193">
        <f>ROUND(I154*H154,2)</f>
        <v>0</v>
      </c>
      <c r="K154" s="189" t="s">
        <v>130</v>
      </c>
      <c r="L154" s="39"/>
      <c r="M154" s="194" t="s">
        <v>40</v>
      </c>
      <c r="N154" s="195" t="s">
        <v>49</v>
      </c>
      <c r="O154" s="64"/>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150</v>
      </c>
      <c r="AT154" s="198" t="s">
        <v>126</v>
      </c>
      <c r="AU154" s="198" t="s">
        <v>88</v>
      </c>
      <c r="AY154" s="17" t="s">
        <v>123</v>
      </c>
      <c r="BE154" s="199">
        <f>IF(N154="základní",J154,0)</f>
        <v>0</v>
      </c>
      <c r="BF154" s="199">
        <f>IF(N154="snížená",J154,0)</f>
        <v>0</v>
      </c>
      <c r="BG154" s="199">
        <f>IF(N154="zákl. přenesená",J154,0)</f>
        <v>0</v>
      </c>
      <c r="BH154" s="199">
        <f>IF(N154="sníž. přenesená",J154,0)</f>
        <v>0</v>
      </c>
      <c r="BI154" s="199">
        <f>IF(N154="nulová",J154,0)</f>
        <v>0</v>
      </c>
      <c r="BJ154" s="17" t="s">
        <v>86</v>
      </c>
      <c r="BK154" s="199">
        <f>ROUND(I154*H154,2)</f>
        <v>0</v>
      </c>
      <c r="BL154" s="17" t="s">
        <v>150</v>
      </c>
      <c r="BM154" s="198" t="s">
        <v>273</v>
      </c>
    </row>
    <row r="155" spans="1:65" s="2" customFormat="1" ht="19.5">
      <c r="A155" s="34"/>
      <c r="B155" s="35"/>
      <c r="C155" s="36"/>
      <c r="D155" s="200" t="s">
        <v>133</v>
      </c>
      <c r="E155" s="36"/>
      <c r="F155" s="201" t="s">
        <v>274</v>
      </c>
      <c r="G155" s="36"/>
      <c r="H155" s="36"/>
      <c r="I155" s="108"/>
      <c r="J155" s="36"/>
      <c r="K155" s="36"/>
      <c r="L155" s="39"/>
      <c r="M155" s="202"/>
      <c r="N155" s="203"/>
      <c r="O155" s="64"/>
      <c r="P155" s="64"/>
      <c r="Q155" s="64"/>
      <c r="R155" s="64"/>
      <c r="S155" s="64"/>
      <c r="T155" s="65"/>
      <c r="U155" s="34"/>
      <c r="V155" s="34"/>
      <c r="W155" s="34"/>
      <c r="X155" s="34"/>
      <c r="Y155" s="34"/>
      <c r="Z155" s="34"/>
      <c r="AA155" s="34"/>
      <c r="AB155" s="34"/>
      <c r="AC155" s="34"/>
      <c r="AD155" s="34"/>
      <c r="AE155" s="34"/>
      <c r="AT155" s="17" t="s">
        <v>133</v>
      </c>
      <c r="AU155" s="17" t="s">
        <v>88</v>
      </c>
    </row>
    <row r="156" spans="1:65" s="2" customFormat="1" ht="29.25">
      <c r="A156" s="34"/>
      <c r="B156" s="35"/>
      <c r="C156" s="36"/>
      <c r="D156" s="200" t="s">
        <v>202</v>
      </c>
      <c r="E156" s="36"/>
      <c r="F156" s="204" t="s">
        <v>275</v>
      </c>
      <c r="G156" s="36"/>
      <c r="H156" s="36"/>
      <c r="I156" s="108"/>
      <c r="J156" s="36"/>
      <c r="K156" s="36"/>
      <c r="L156" s="39"/>
      <c r="M156" s="202"/>
      <c r="N156" s="203"/>
      <c r="O156" s="64"/>
      <c r="P156" s="64"/>
      <c r="Q156" s="64"/>
      <c r="R156" s="64"/>
      <c r="S156" s="64"/>
      <c r="T156" s="65"/>
      <c r="U156" s="34"/>
      <c r="V156" s="34"/>
      <c r="W156" s="34"/>
      <c r="X156" s="34"/>
      <c r="Y156" s="34"/>
      <c r="Z156" s="34"/>
      <c r="AA156" s="34"/>
      <c r="AB156" s="34"/>
      <c r="AC156" s="34"/>
      <c r="AD156" s="34"/>
      <c r="AE156" s="34"/>
      <c r="AT156" s="17" t="s">
        <v>202</v>
      </c>
      <c r="AU156" s="17" t="s">
        <v>88</v>
      </c>
    </row>
    <row r="157" spans="1:65" s="13" customFormat="1" ht="11.25">
      <c r="B157" s="205"/>
      <c r="C157" s="206"/>
      <c r="D157" s="200" t="s">
        <v>136</v>
      </c>
      <c r="E157" s="207" t="s">
        <v>40</v>
      </c>
      <c r="F157" s="208" t="s">
        <v>276</v>
      </c>
      <c r="G157" s="206"/>
      <c r="H157" s="209">
        <v>10.5</v>
      </c>
      <c r="I157" s="210"/>
      <c r="J157" s="206"/>
      <c r="K157" s="206"/>
      <c r="L157" s="211"/>
      <c r="M157" s="212"/>
      <c r="N157" s="213"/>
      <c r="O157" s="213"/>
      <c r="P157" s="213"/>
      <c r="Q157" s="213"/>
      <c r="R157" s="213"/>
      <c r="S157" s="213"/>
      <c r="T157" s="214"/>
      <c r="AT157" s="215" t="s">
        <v>136</v>
      </c>
      <c r="AU157" s="215" t="s">
        <v>88</v>
      </c>
      <c r="AV157" s="13" t="s">
        <v>88</v>
      </c>
      <c r="AW157" s="13" t="s">
        <v>38</v>
      </c>
      <c r="AX157" s="13" t="s">
        <v>78</v>
      </c>
      <c r="AY157" s="215" t="s">
        <v>123</v>
      </c>
    </row>
    <row r="158" spans="1:65" s="13" customFormat="1" ht="11.25">
      <c r="B158" s="205"/>
      <c r="C158" s="206"/>
      <c r="D158" s="200" t="s">
        <v>136</v>
      </c>
      <c r="E158" s="207" t="s">
        <v>40</v>
      </c>
      <c r="F158" s="208" t="s">
        <v>277</v>
      </c>
      <c r="G158" s="206"/>
      <c r="H158" s="209">
        <v>15.81</v>
      </c>
      <c r="I158" s="210"/>
      <c r="J158" s="206"/>
      <c r="K158" s="206"/>
      <c r="L158" s="211"/>
      <c r="M158" s="212"/>
      <c r="N158" s="213"/>
      <c r="O158" s="213"/>
      <c r="P158" s="213"/>
      <c r="Q158" s="213"/>
      <c r="R158" s="213"/>
      <c r="S158" s="213"/>
      <c r="T158" s="214"/>
      <c r="AT158" s="215" t="s">
        <v>136</v>
      </c>
      <c r="AU158" s="215" t="s">
        <v>88</v>
      </c>
      <c r="AV158" s="13" t="s">
        <v>88</v>
      </c>
      <c r="AW158" s="13" t="s">
        <v>38</v>
      </c>
      <c r="AX158" s="13" t="s">
        <v>78</v>
      </c>
      <c r="AY158" s="215" t="s">
        <v>123</v>
      </c>
    </row>
    <row r="159" spans="1:65" s="2" customFormat="1" ht="21.75" customHeight="1">
      <c r="A159" s="34"/>
      <c r="B159" s="35"/>
      <c r="C159" s="187" t="s">
        <v>278</v>
      </c>
      <c r="D159" s="187" t="s">
        <v>126</v>
      </c>
      <c r="E159" s="188" t="s">
        <v>279</v>
      </c>
      <c r="F159" s="189" t="s">
        <v>280</v>
      </c>
      <c r="G159" s="190" t="s">
        <v>239</v>
      </c>
      <c r="H159" s="191">
        <v>3.7970000000000002</v>
      </c>
      <c r="I159" s="192"/>
      <c r="J159" s="193">
        <f>ROUND(I159*H159,2)</f>
        <v>0</v>
      </c>
      <c r="K159" s="189" t="s">
        <v>130</v>
      </c>
      <c r="L159" s="39"/>
      <c r="M159" s="194" t="s">
        <v>40</v>
      </c>
      <c r="N159" s="195" t="s">
        <v>49</v>
      </c>
      <c r="O159" s="64"/>
      <c r="P159" s="196">
        <f>O159*H159</f>
        <v>0</v>
      </c>
      <c r="Q159" s="196">
        <v>2.1824699999999999</v>
      </c>
      <c r="R159" s="196">
        <f>Q159*H159</f>
        <v>8.2868385900000003</v>
      </c>
      <c r="S159" s="196">
        <v>0</v>
      </c>
      <c r="T159" s="197">
        <f>S159*H159</f>
        <v>0</v>
      </c>
      <c r="U159" s="34"/>
      <c r="V159" s="34"/>
      <c r="W159" s="34"/>
      <c r="X159" s="34"/>
      <c r="Y159" s="34"/>
      <c r="Z159" s="34"/>
      <c r="AA159" s="34"/>
      <c r="AB159" s="34"/>
      <c r="AC159" s="34"/>
      <c r="AD159" s="34"/>
      <c r="AE159" s="34"/>
      <c r="AR159" s="198" t="s">
        <v>150</v>
      </c>
      <c r="AT159" s="198" t="s">
        <v>126</v>
      </c>
      <c r="AU159" s="198" t="s">
        <v>88</v>
      </c>
      <c r="AY159" s="17" t="s">
        <v>123</v>
      </c>
      <c r="BE159" s="199">
        <f>IF(N159="základní",J159,0)</f>
        <v>0</v>
      </c>
      <c r="BF159" s="199">
        <f>IF(N159="snížená",J159,0)</f>
        <v>0</v>
      </c>
      <c r="BG159" s="199">
        <f>IF(N159="zákl. přenesená",J159,0)</f>
        <v>0</v>
      </c>
      <c r="BH159" s="199">
        <f>IF(N159="sníž. přenesená",J159,0)</f>
        <v>0</v>
      </c>
      <c r="BI159" s="199">
        <f>IF(N159="nulová",J159,0)</f>
        <v>0</v>
      </c>
      <c r="BJ159" s="17" t="s">
        <v>86</v>
      </c>
      <c r="BK159" s="199">
        <f>ROUND(I159*H159,2)</f>
        <v>0</v>
      </c>
      <c r="BL159" s="17" t="s">
        <v>150</v>
      </c>
      <c r="BM159" s="198" t="s">
        <v>281</v>
      </c>
    </row>
    <row r="160" spans="1:65" s="2" customFormat="1" ht="19.5">
      <c r="A160" s="34"/>
      <c r="B160" s="35"/>
      <c r="C160" s="36"/>
      <c r="D160" s="200" t="s">
        <v>133</v>
      </c>
      <c r="E160" s="36"/>
      <c r="F160" s="201" t="s">
        <v>282</v>
      </c>
      <c r="G160" s="36"/>
      <c r="H160" s="36"/>
      <c r="I160" s="108"/>
      <c r="J160" s="36"/>
      <c r="K160" s="36"/>
      <c r="L160" s="39"/>
      <c r="M160" s="202"/>
      <c r="N160" s="203"/>
      <c r="O160" s="64"/>
      <c r="P160" s="64"/>
      <c r="Q160" s="64"/>
      <c r="R160" s="64"/>
      <c r="S160" s="64"/>
      <c r="T160" s="65"/>
      <c r="U160" s="34"/>
      <c r="V160" s="34"/>
      <c r="W160" s="34"/>
      <c r="X160" s="34"/>
      <c r="Y160" s="34"/>
      <c r="Z160" s="34"/>
      <c r="AA160" s="34"/>
      <c r="AB160" s="34"/>
      <c r="AC160" s="34"/>
      <c r="AD160" s="34"/>
      <c r="AE160" s="34"/>
      <c r="AT160" s="17" t="s">
        <v>133</v>
      </c>
      <c r="AU160" s="17" t="s">
        <v>88</v>
      </c>
    </row>
    <row r="161" spans="1:65" s="2" customFormat="1" ht="29.25">
      <c r="A161" s="34"/>
      <c r="B161" s="35"/>
      <c r="C161" s="36"/>
      <c r="D161" s="200" t="s">
        <v>202</v>
      </c>
      <c r="E161" s="36"/>
      <c r="F161" s="204" t="s">
        <v>283</v>
      </c>
      <c r="G161" s="36"/>
      <c r="H161" s="36"/>
      <c r="I161" s="108"/>
      <c r="J161" s="36"/>
      <c r="K161" s="36"/>
      <c r="L161" s="39"/>
      <c r="M161" s="202"/>
      <c r="N161" s="203"/>
      <c r="O161" s="64"/>
      <c r="P161" s="64"/>
      <c r="Q161" s="64"/>
      <c r="R161" s="64"/>
      <c r="S161" s="64"/>
      <c r="T161" s="65"/>
      <c r="U161" s="34"/>
      <c r="V161" s="34"/>
      <c r="W161" s="34"/>
      <c r="X161" s="34"/>
      <c r="Y161" s="34"/>
      <c r="Z161" s="34"/>
      <c r="AA161" s="34"/>
      <c r="AB161" s="34"/>
      <c r="AC161" s="34"/>
      <c r="AD161" s="34"/>
      <c r="AE161" s="34"/>
      <c r="AT161" s="17" t="s">
        <v>202</v>
      </c>
      <c r="AU161" s="17" t="s">
        <v>88</v>
      </c>
    </row>
    <row r="162" spans="1:65" s="13" customFormat="1" ht="11.25">
      <c r="B162" s="205"/>
      <c r="C162" s="206"/>
      <c r="D162" s="200" t="s">
        <v>136</v>
      </c>
      <c r="E162" s="207" t="s">
        <v>40</v>
      </c>
      <c r="F162" s="208" t="s">
        <v>284</v>
      </c>
      <c r="G162" s="206"/>
      <c r="H162" s="209">
        <v>1.3129999999999999</v>
      </c>
      <c r="I162" s="210"/>
      <c r="J162" s="206"/>
      <c r="K162" s="206"/>
      <c r="L162" s="211"/>
      <c r="M162" s="212"/>
      <c r="N162" s="213"/>
      <c r="O162" s="213"/>
      <c r="P162" s="213"/>
      <c r="Q162" s="213"/>
      <c r="R162" s="213"/>
      <c r="S162" s="213"/>
      <c r="T162" s="214"/>
      <c r="AT162" s="215" t="s">
        <v>136</v>
      </c>
      <c r="AU162" s="215" t="s">
        <v>88</v>
      </c>
      <c r="AV162" s="13" t="s">
        <v>88</v>
      </c>
      <c r="AW162" s="13" t="s">
        <v>38</v>
      </c>
      <c r="AX162" s="13" t="s">
        <v>78</v>
      </c>
      <c r="AY162" s="215" t="s">
        <v>123</v>
      </c>
    </row>
    <row r="163" spans="1:65" s="13" customFormat="1" ht="11.25">
      <c r="B163" s="205"/>
      <c r="C163" s="206"/>
      <c r="D163" s="200" t="s">
        <v>136</v>
      </c>
      <c r="E163" s="207" t="s">
        <v>40</v>
      </c>
      <c r="F163" s="208" t="s">
        <v>285</v>
      </c>
      <c r="G163" s="206"/>
      <c r="H163" s="209">
        <v>2.484</v>
      </c>
      <c r="I163" s="210"/>
      <c r="J163" s="206"/>
      <c r="K163" s="206"/>
      <c r="L163" s="211"/>
      <c r="M163" s="212"/>
      <c r="N163" s="213"/>
      <c r="O163" s="213"/>
      <c r="P163" s="213"/>
      <c r="Q163" s="213"/>
      <c r="R163" s="213"/>
      <c r="S163" s="213"/>
      <c r="T163" s="214"/>
      <c r="AT163" s="215" t="s">
        <v>136</v>
      </c>
      <c r="AU163" s="215" t="s">
        <v>88</v>
      </c>
      <c r="AV163" s="13" t="s">
        <v>88</v>
      </c>
      <c r="AW163" s="13" t="s">
        <v>38</v>
      </c>
      <c r="AX163" s="13" t="s">
        <v>78</v>
      </c>
      <c r="AY163" s="215" t="s">
        <v>123</v>
      </c>
    </row>
    <row r="164" spans="1:65" s="2" customFormat="1" ht="21.75" customHeight="1">
      <c r="A164" s="34"/>
      <c r="B164" s="35"/>
      <c r="C164" s="187" t="s">
        <v>8</v>
      </c>
      <c r="D164" s="187" t="s">
        <v>126</v>
      </c>
      <c r="E164" s="188" t="s">
        <v>286</v>
      </c>
      <c r="F164" s="189" t="s">
        <v>287</v>
      </c>
      <c r="G164" s="190" t="s">
        <v>199</v>
      </c>
      <c r="H164" s="191">
        <v>2.2109999999999999</v>
      </c>
      <c r="I164" s="192"/>
      <c r="J164" s="193">
        <f>ROUND(I164*H164,2)</f>
        <v>0</v>
      </c>
      <c r="K164" s="189" t="s">
        <v>130</v>
      </c>
      <c r="L164" s="39"/>
      <c r="M164" s="194" t="s">
        <v>40</v>
      </c>
      <c r="N164" s="195" t="s">
        <v>49</v>
      </c>
      <c r="O164" s="64"/>
      <c r="P164" s="196">
        <f>O164*H164</f>
        <v>0</v>
      </c>
      <c r="Q164" s="196">
        <v>0.25795000000000001</v>
      </c>
      <c r="R164" s="196">
        <f>Q164*H164</f>
        <v>0.57032744999999996</v>
      </c>
      <c r="S164" s="196">
        <v>0</v>
      </c>
      <c r="T164" s="197">
        <f>S164*H164</f>
        <v>0</v>
      </c>
      <c r="U164" s="34"/>
      <c r="V164" s="34"/>
      <c r="W164" s="34"/>
      <c r="X164" s="34"/>
      <c r="Y164" s="34"/>
      <c r="Z164" s="34"/>
      <c r="AA164" s="34"/>
      <c r="AB164" s="34"/>
      <c r="AC164" s="34"/>
      <c r="AD164" s="34"/>
      <c r="AE164" s="34"/>
      <c r="AR164" s="198" t="s">
        <v>150</v>
      </c>
      <c r="AT164" s="198" t="s">
        <v>126</v>
      </c>
      <c r="AU164" s="198" t="s">
        <v>88</v>
      </c>
      <c r="AY164" s="17" t="s">
        <v>123</v>
      </c>
      <c r="BE164" s="199">
        <f>IF(N164="základní",J164,0)</f>
        <v>0</v>
      </c>
      <c r="BF164" s="199">
        <f>IF(N164="snížená",J164,0)</f>
        <v>0</v>
      </c>
      <c r="BG164" s="199">
        <f>IF(N164="zákl. přenesená",J164,0)</f>
        <v>0</v>
      </c>
      <c r="BH164" s="199">
        <f>IF(N164="sníž. přenesená",J164,0)</f>
        <v>0</v>
      </c>
      <c r="BI164" s="199">
        <f>IF(N164="nulová",J164,0)</f>
        <v>0</v>
      </c>
      <c r="BJ164" s="17" t="s">
        <v>86</v>
      </c>
      <c r="BK164" s="199">
        <f>ROUND(I164*H164,2)</f>
        <v>0</v>
      </c>
      <c r="BL164" s="17" t="s">
        <v>150</v>
      </c>
      <c r="BM164" s="198" t="s">
        <v>288</v>
      </c>
    </row>
    <row r="165" spans="1:65" s="2" customFormat="1" ht="39">
      <c r="A165" s="34"/>
      <c r="B165" s="35"/>
      <c r="C165" s="36"/>
      <c r="D165" s="200" t="s">
        <v>133</v>
      </c>
      <c r="E165" s="36"/>
      <c r="F165" s="201" t="s">
        <v>289</v>
      </c>
      <c r="G165" s="36"/>
      <c r="H165" s="36"/>
      <c r="I165" s="108"/>
      <c r="J165" s="36"/>
      <c r="K165" s="36"/>
      <c r="L165" s="39"/>
      <c r="M165" s="202"/>
      <c r="N165" s="203"/>
      <c r="O165" s="64"/>
      <c r="P165" s="64"/>
      <c r="Q165" s="64"/>
      <c r="R165" s="64"/>
      <c r="S165" s="64"/>
      <c r="T165" s="65"/>
      <c r="U165" s="34"/>
      <c r="V165" s="34"/>
      <c r="W165" s="34"/>
      <c r="X165" s="34"/>
      <c r="Y165" s="34"/>
      <c r="Z165" s="34"/>
      <c r="AA165" s="34"/>
      <c r="AB165" s="34"/>
      <c r="AC165" s="34"/>
      <c r="AD165" s="34"/>
      <c r="AE165" s="34"/>
      <c r="AT165" s="17" t="s">
        <v>133</v>
      </c>
      <c r="AU165" s="17" t="s">
        <v>88</v>
      </c>
    </row>
    <row r="166" spans="1:65" s="13" customFormat="1" ht="11.25">
      <c r="B166" s="205"/>
      <c r="C166" s="206"/>
      <c r="D166" s="200" t="s">
        <v>136</v>
      </c>
      <c r="E166" s="207" t="s">
        <v>40</v>
      </c>
      <c r="F166" s="208" t="s">
        <v>290</v>
      </c>
      <c r="G166" s="206"/>
      <c r="H166" s="209">
        <v>1.08</v>
      </c>
      <c r="I166" s="210"/>
      <c r="J166" s="206"/>
      <c r="K166" s="206"/>
      <c r="L166" s="211"/>
      <c r="M166" s="212"/>
      <c r="N166" s="213"/>
      <c r="O166" s="213"/>
      <c r="P166" s="213"/>
      <c r="Q166" s="213"/>
      <c r="R166" s="213"/>
      <c r="S166" s="213"/>
      <c r="T166" s="214"/>
      <c r="AT166" s="215" t="s">
        <v>136</v>
      </c>
      <c r="AU166" s="215" t="s">
        <v>88</v>
      </c>
      <c r="AV166" s="13" t="s">
        <v>88</v>
      </c>
      <c r="AW166" s="13" t="s">
        <v>38</v>
      </c>
      <c r="AX166" s="13" t="s">
        <v>78</v>
      </c>
      <c r="AY166" s="215" t="s">
        <v>123</v>
      </c>
    </row>
    <row r="167" spans="1:65" s="13" customFormat="1" ht="11.25">
      <c r="B167" s="205"/>
      <c r="C167" s="206"/>
      <c r="D167" s="200" t="s">
        <v>136</v>
      </c>
      <c r="E167" s="207" t="s">
        <v>40</v>
      </c>
      <c r="F167" s="208" t="s">
        <v>291</v>
      </c>
      <c r="G167" s="206"/>
      <c r="H167" s="209">
        <v>1.131</v>
      </c>
      <c r="I167" s="210"/>
      <c r="J167" s="206"/>
      <c r="K167" s="206"/>
      <c r="L167" s="211"/>
      <c r="M167" s="212"/>
      <c r="N167" s="213"/>
      <c r="O167" s="213"/>
      <c r="P167" s="213"/>
      <c r="Q167" s="213"/>
      <c r="R167" s="213"/>
      <c r="S167" s="213"/>
      <c r="T167" s="214"/>
      <c r="AT167" s="215" t="s">
        <v>136</v>
      </c>
      <c r="AU167" s="215" t="s">
        <v>88</v>
      </c>
      <c r="AV167" s="13" t="s">
        <v>88</v>
      </c>
      <c r="AW167" s="13" t="s">
        <v>38</v>
      </c>
      <c r="AX167" s="13" t="s">
        <v>78</v>
      </c>
      <c r="AY167" s="215" t="s">
        <v>123</v>
      </c>
    </row>
    <row r="168" spans="1:65" s="12" customFormat="1" ht="22.9" customHeight="1">
      <c r="B168" s="171"/>
      <c r="C168" s="172"/>
      <c r="D168" s="173" t="s">
        <v>77</v>
      </c>
      <c r="E168" s="185" t="s">
        <v>122</v>
      </c>
      <c r="F168" s="185" t="s">
        <v>292</v>
      </c>
      <c r="G168" s="172"/>
      <c r="H168" s="172"/>
      <c r="I168" s="175"/>
      <c r="J168" s="186">
        <f>BK168</f>
        <v>0</v>
      </c>
      <c r="K168" s="172"/>
      <c r="L168" s="177"/>
      <c r="M168" s="178"/>
      <c r="N168" s="179"/>
      <c r="O168" s="179"/>
      <c r="P168" s="180">
        <f>SUM(P169:P197)</f>
        <v>0</v>
      </c>
      <c r="Q168" s="179"/>
      <c r="R168" s="180">
        <f>SUM(R169:R197)</f>
        <v>100.927115</v>
      </c>
      <c r="S168" s="179"/>
      <c r="T168" s="181">
        <f>SUM(T169:T197)</f>
        <v>0</v>
      </c>
      <c r="AR168" s="182" t="s">
        <v>86</v>
      </c>
      <c r="AT168" s="183" t="s">
        <v>77</v>
      </c>
      <c r="AU168" s="183" t="s">
        <v>86</v>
      </c>
      <c r="AY168" s="182" t="s">
        <v>123</v>
      </c>
      <c r="BK168" s="184">
        <f>SUM(BK169:BK197)</f>
        <v>0</v>
      </c>
    </row>
    <row r="169" spans="1:65" s="2" customFormat="1" ht="21.75" customHeight="1">
      <c r="A169" s="34"/>
      <c r="B169" s="35"/>
      <c r="C169" s="187" t="s">
        <v>293</v>
      </c>
      <c r="D169" s="187" t="s">
        <v>126</v>
      </c>
      <c r="E169" s="188" t="s">
        <v>294</v>
      </c>
      <c r="F169" s="189" t="s">
        <v>295</v>
      </c>
      <c r="G169" s="190" t="s">
        <v>199</v>
      </c>
      <c r="H169" s="191">
        <v>106.476</v>
      </c>
      <c r="I169" s="192"/>
      <c r="J169" s="193">
        <f>ROUND(I169*H169,2)</f>
        <v>0</v>
      </c>
      <c r="K169" s="189" t="s">
        <v>40</v>
      </c>
      <c r="L169" s="39"/>
      <c r="M169" s="194" t="s">
        <v>40</v>
      </c>
      <c r="N169" s="195" t="s">
        <v>49</v>
      </c>
      <c r="O169" s="64"/>
      <c r="P169" s="196">
        <f>O169*H169</f>
        <v>0</v>
      </c>
      <c r="Q169" s="196">
        <v>0.19800000000000001</v>
      </c>
      <c r="R169" s="196">
        <f>Q169*H169</f>
        <v>21.082248</v>
      </c>
      <c r="S169" s="196">
        <v>0</v>
      </c>
      <c r="T169" s="197">
        <f>S169*H169</f>
        <v>0</v>
      </c>
      <c r="U169" s="34"/>
      <c r="V169" s="34"/>
      <c r="W169" s="34"/>
      <c r="X169" s="34"/>
      <c r="Y169" s="34"/>
      <c r="Z169" s="34"/>
      <c r="AA169" s="34"/>
      <c r="AB169" s="34"/>
      <c r="AC169" s="34"/>
      <c r="AD169" s="34"/>
      <c r="AE169" s="34"/>
      <c r="AR169" s="198" t="s">
        <v>150</v>
      </c>
      <c r="AT169" s="198" t="s">
        <v>126</v>
      </c>
      <c r="AU169" s="198" t="s">
        <v>88</v>
      </c>
      <c r="AY169" s="17" t="s">
        <v>123</v>
      </c>
      <c r="BE169" s="199">
        <f>IF(N169="základní",J169,0)</f>
        <v>0</v>
      </c>
      <c r="BF169" s="199">
        <f>IF(N169="snížená",J169,0)</f>
        <v>0</v>
      </c>
      <c r="BG169" s="199">
        <f>IF(N169="zákl. přenesená",J169,0)</f>
        <v>0</v>
      </c>
      <c r="BH169" s="199">
        <f>IF(N169="sníž. přenesená",J169,0)</f>
        <v>0</v>
      </c>
      <c r="BI169" s="199">
        <f>IF(N169="nulová",J169,0)</f>
        <v>0</v>
      </c>
      <c r="BJ169" s="17" t="s">
        <v>86</v>
      </c>
      <c r="BK169" s="199">
        <f>ROUND(I169*H169,2)</f>
        <v>0</v>
      </c>
      <c r="BL169" s="17" t="s">
        <v>150</v>
      </c>
      <c r="BM169" s="198" t="s">
        <v>296</v>
      </c>
    </row>
    <row r="170" spans="1:65" s="2" customFormat="1" ht="29.25">
      <c r="A170" s="34"/>
      <c r="B170" s="35"/>
      <c r="C170" s="36"/>
      <c r="D170" s="200" t="s">
        <v>133</v>
      </c>
      <c r="E170" s="36"/>
      <c r="F170" s="201" t="s">
        <v>297</v>
      </c>
      <c r="G170" s="36"/>
      <c r="H170" s="36"/>
      <c r="I170" s="108"/>
      <c r="J170" s="36"/>
      <c r="K170" s="36"/>
      <c r="L170" s="39"/>
      <c r="M170" s="202"/>
      <c r="N170" s="203"/>
      <c r="O170" s="64"/>
      <c r="P170" s="64"/>
      <c r="Q170" s="64"/>
      <c r="R170" s="64"/>
      <c r="S170" s="64"/>
      <c r="T170" s="65"/>
      <c r="U170" s="34"/>
      <c r="V170" s="34"/>
      <c r="W170" s="34"/>
      <c r="X170" s="34"/>
      <c r="Y170" s="34"/>
      <c r="Z170" s="34"/>
      <c r="AA170" s="34"/>
      <c r="AB170" s="34"/>
      <c r="AC170" s="34"/>
      <c r="AD170" s="34"/>
      <c r="AE170" s="34"/>
      <c r="AT170" s="17" t="s">
        <v>133</v>
      </c>
      <c r="AU170" s="17" t="s">
        <v>88</v>
      </c>
    </row>
    <row r="171" spans="1:65" s="2" customFormat="1" ht="19.5">
      <c r="A171" s="34"/>
      <c r="B171" s="35"/>
      <c r="C171" s="36"/>
      <c r="D171" s="200" t="s">
        <v>134</v>
      </c>
      <c r="E171" s="36"/>
      <c r="F171" s="204" t="s">
        <v>298</v>
      </c>
      <c r="G171" s="36"/>
      <c r="H171" s="36"/>
      <c r="I171" s="108"/>
      <c r="J171" s="36"/>
      <c r="K171" s="36"/>
      <c r="L171" s="39"/>
      <c r="M171" s="202"/>
      <c r="N171" s="203"/>
      <c r="O171" s="64"/>
      <c r="P171" s="64"/>
      <c r="Q171" s="64"/>
      <c r="R171" s="64"/>
      <c r="S171" s="64"/>
      <c r="T171" s="65"/>
      <c r="U171" s="34"/>
      <c r="V171" s="34"/>
      <c r="W171" s="34"/>
      <c r="X171" s="34"/>
      <c r="Y171" s="34"/>
      <c r="Z171" s="34"/>
      <c r="AA171" s="34"/>
      <c r="AB171" s="34"/>
      <c r="AC171" s="34"/>
      <c r="AD171" s="34"/>
      <c r="AE171" s="34"/>
      <c r="AT171" s="17" t="s">
        <v>134</v>
      </c>
      <c r="AU171" s="17" t="s">
        <v>88</v>
      </c>
    </row>
    <row r="172" spans="1:65" s="13" customFormat="1" ht="11.25">
      <c r="B172" s="205"/>
      <c r="C172" s="206"/>
      <c r="D172" s="200" t="s">
        <v>136</v>
      </c>
      <c r="E172" s="207" t="s">
        <v>40</v>
      </c>
      <c r="F172" s="208" t="s">
        <v>204</v>
      </c>
      <c r="G172" s="206"/>
      <c r="H172" s="209">
        <v>119.595</v>
      </c>
      <c r="I172" s="210"/>
      <c r="J172" s="206"/>
      <c r="K172" s="206"/>
      <c r="L172" s="211"/>
      <c r="M172" s="212"/>
      <c r="N172" s="213"/>
      <c r="O172" s="213"/>
      <c r="P172" s="213"/>
      <c r="Q172" s="213"/>
      <c r="R172" s="213"/>
      <c r="S172" s="213"/>
      <c r="T172" s="214"/>
      <c r="AT172" s="215" t="s">
        <v>136</v>
      </c>
      <c r="AU172" s="215" t="s">
        <v>88</v>
      </c>
      <c r="AV172" s="13" t="s">
        <v>88</v>
      </c>
      <c r="AW172" s="13" t="s">
        <v>38</v>
      </c>
      <c r="AX172" s="13" t="s">
        <v>78</v>
      </c>
      <c r="AY172" s="215" t="s">
        <v>123</v>
      </c>
    </row>
    <row r="173" spans="1:65" s="13" customFormat="1" ht="11.25">
      <c r="B173" s="205"/>
      <c r="C173" s="206"/>
      <c r="D173" s="200" t="s">
        <v>136</v>
      </c>
      <c r="E173" s="207" t="s">
        <v>40</v>
      </c>
      <c r="F173" s="208" t="s">
        <v>205</v>
      </c>
      <c r="G173" s="206"/>
      <c r="H173" s="209">
        <v>13.5</v>
      </c>
      <c r="I173" s="210"/>
      <c r="J173" s="206"/>
      <c r="K173" s="206"/>
      <c r="L173" s="211"/>
      <c r="M173" s="212"/>
      <c r="N173" s="213"/>
      <c r="O173" s="213"/>
      <c r="P173" s="213"/>
      <c r="Q173" s="213"/>
      <c r="R173" s="213"/>
      <c r="S173" s="213"/>
      <c r="T173" s="214"/>
      <c r="AT173" s="215" t="s">
        <v>136</v>
      </c>
      <c r="AU173" s="215" t="s">
        <v>88</v>
      </c>
      <c r="AV173" s="13" t="s">
        <v>88</v>
      </c>
      <c r="AW173" s="13" t="s">
        <v>38</v>
      </c>
      <c r="AX173" s="13" t="s">
        <v>78</v>
      </c>
      <c r="AY173" s="215" t="s">
        <v>123</v>
      </c>
    </row>
    <row r="174" spans="1:65" s="13" customFormat="1" ht="11.25">
      <c r="B174" s="205"/>
      <c r="C174" s="206"/>
      <c r="D174" s="200" t="s">
        <v>136</v>
      </c>
      <c r="E174" s="206"/>
      <c r="F174" s="208" t="s">
        <v>299</v>
      </c>
      <c r="G174" s="206"/>
      <c r="H174" s="209">
        <v>106.476</v>
      </c>
      <c r="I174" s="210"/>
      <c r="J174" s="206"/>
      <c r="K174" s="206"/>
      <c r="L174" s="211"/>
      <c r="M174" s="212"/>
      <c r="N174" s="213"/>
      <c r="O174" s="213"/>
      <c r="P174" s="213"/>
      <c r="Q174" s="213"/>
      <c r="R174" s="213"/>
      <c r="S174" s="213"/>
      <c r="T174" s="214"/>
      <c r="AT174" s="215" t="s">
        <v>136</v>
      </c>
      <c r="AU174" s="215" t="s">
        <v>88</v>
      </c>
      <c r="AV174" s="13" t="s">
        <v>88</v>
      </c>
      <c r="AW174" s="13" t="s">
        <v>4</v>
      </c>
      <c r="AX174" s="13" t="s">
        <v>86</v>
      </c>
      <c r="AY174" s="215" t="s">
        <v>123</v>
      </c>
    </row>
    <row r="175" spans="1:65" s="2" customFormat="1" ht="21.75" customHeight="1">
      <c r="A175" s="34"/>
      <c r="B175" s="35"/>
      <c r="C175" s="187" t="s">
        <v>300</v>
      </c>
      <c r="D175" s="187" t="s">
        <v>126</v>
      </c>
      <c r="E175" s="188" t="s">
        <v>301</v>
      </c>
      <c r="F175" s="189" t="s">
        <v>302</v>
      </c>
      <c r="G175" s="190" t="s">
        <v>199</v>
      </c>
      <c r="H175" s="191">
        <v>26.619</v>
      </c>
      <c r="I175" s="192"/>
      <c r="J175" s="193">
        <f>ROUND(I175*H175,2)</f>
        <v>0</v>
      </c>
      <c r="K175" s="189" t="s">
        <v>130</v>
      </c>
      <c r="L175" s="39"/>
      <c r="M175" s="194" t="s">
        <v>40</v>
      </c>
      <c r="N175" s="195" t="s">
        <v>49</v>
      </c>
      <c r="O175" s="64"/>
      <c r="P175" s="196">
        <f>O175*H175</f>
        <v>0</v>
      </c>
      <c r="Q175" s="196">
        <v>0.19800000000000001</v>
      </c>
      <c r="R175" s="196">
        <f>Q175*H175</f>
        <v>5.270562</v>
      </c>
      <c r="S175" s="196">
        <v>0</v>
      </c>
      <c r="T175" s="197">
        <f>S175*H175</f>
        <v>0</v>
      </c>
      <c r="U175" s="34"/>
      <c r="V175" s="34"/>
      <c r="W175" s="34"/>
      <c r="X175" s="34"/>
      <c r="Y175" s="34"/>
      <c r="Z175" s="34"/>
      <c r="AA175" s="34"/>
      <c r="AB175" s="34"/>
      <c r="AC175" s="34"/>
      <c r="AD175" s="34"/>
      <c r="AE175" s="34"/>
      <c r="AR175" s="198" t="s">
        <v>150</v>
      </c>
      <c r="AT175" s="198" t="s">
        <v>126</v>
      </c>
      <c r="AU175" s="198" t="s">
        <v>88</v>
      </c>
      <c r="AY175" s="17" t="s">
        <v>123</v>
      </c>
      <c r="BE175" s="199">
        <f>IF(N175="základní",J175,0)</f>
        <v>0</v>
      </c>
      <c r="BF175" s="199">
        <f>IF(N175="snížená",J175,0)</f>
        <v>0</v>
      </c>
      <c r="BG175" s="199">
        <f>IF(N175="zákl. přenesená",J175,0)</f>
        <v>0</v>
      </c>
      <c r="BH175" s="199">
        <f>IF(N175="sníž. přenesená",J175,0)</f>
        <v>0</v>
      </c>
      <c r="BI175" s="199">
        <f>IF(N175="nulová",J175,0)</f>
        <v>0</v>
      </c>
      <c r="BJ175" s="17" t="s">
        <v>86</v>
      </c>
      <c r="BK175" s="199">
        <f>ROUND(I175*H175,2)</f>
        <v>0</v>
      </c>
      <c r="BL175" s="17" t="s">
        <v>150</v>
      </c>
      <c r="BM175" s="198" t="s">
        <v>303</v>
      </c>
    </row>
    <row r="176" spans="1:65" s="2" customFormat="1" ht="19.5">
      <c r="A176" s="34"/>
      <c r="B176" s="35"/>
      <c r="C176" s="36"/>
      <c r="D176" s="200" t="s">
        <v>133</v>
      </c>
      <c r="E176" s="36"/>
      <c r="F176" s="201" t="s">
        <v>304</v>
      </c>
      <c r="G176" s="36"/>
      <c r="H176" s="36"/>
      <c r="I176" s="108"/>
      <c r="J176" s="36"/>
      <c r="K176" s="36"/>
      <c r="L176" s="39"/>
      <c r="M176" s="202"/>
      <c r="N176" s="203"/>
      <c r="O176" s="64"/>
      <c r="P176" s="64"/>
      <c r="Q176" s="64"/>
      <c r="R176" s="64"/>
      <c r="S176" s="64"/>
      <c r="T176" s="65"/>
      <c r="U176" s="34"/>
      <c r="V176" s="34"/>
      <c r="W176" s="34"/>
      <c r="X176" s="34"/>
      <c r="Y176" s="34"/>
      <c r="Z176" s="34"/>
      <c r="AA176" s="34"/>
      <c r="AB176" s="34"/>
      <c r="AC176" s="34"/>
      <c r="AD176" s="34"/>
      <c r="AE176" s="34"/>
      <c r="AT176" s="17" t="s">
        <v>133</v>
      </c>
      <c r="AU176" s="17" t="s">
        <v>88</v>
      </c>
    </row>
    <row r="177" spans="1:65" s="13" customFormat="1" ht="11.25">
      <c r="B177" s="205"/>
      <c r="C177" s="206"/>
      <c r="D177" s="200" t="s">
        <v>136</v>
      </c>
      <c r="E177" s="207" t="s">
        <v>40</v>
      </c>
      <c r="F177" s="208" t="s">
        <v>204</v>
      </c>
      <c r="G177" s="206"/>
      <c r="H177" s="209">
        <v>119.595</v>
      </c>
      <c r="I177" s="210"/>
      <c r="J177" s="206"/>
      <c r="K177" s="206"/>
      <c r="L177" s="211"/>
      <c r="M177" s="212"/>
      <c r="N177" s="213"/>
      <c r="O177" s="213"/>
      <c r="P177" s="213"/>
      <c r="Q177" s="213"/>
      <c r="R177" s="213"/>
      <c r="S177" s="213"/>
      <c r="T177" s="214"/>
      <c r="AT177" s="215" t="s">
        <v>136</v>
      </c>
      <c r="AU177" s="215" t="s">
        <v>88</v>
      </c>
      <c r="AV177" s="13" t="s">
        <v>88</v>
      </c>
      <c r="AW177" s="13" t="s">
        <v>38</v>
      </c>
      <c r="AX177" s="13" t="s">
        <v>78</v>
      </c>
      <c r="AY177" s="215" t="s">
        <v>123</v>
      </c>
    </row>
    <row r="178" spans="1:65" s="13" customFormat="1" ht="11.25">
      <c r="B178" s="205"/>
      <c r="C178" s="206"/>
      <c r="D178" s="200" t="s">
        <v>136</v>
      </c>
      <c r="E178" s="207" t="s">
        <v>40</v>
      </c>
      <c r="F178" s="208" t="s">
        <v>205</v>
      </c>
      <c r="G178" s="206"/>
      <c r="H178" s="209">
        <v>13.5</v>
      </c>
      <c r="I178" s="210"/>
      <c r="J178" s="206"/>
      <c r="K178" s="206"/>
      <c r="L178" s="211"/>
      <c r="M178" s="212"/>
      <c r="N178" s="213"/>
      <c r="O178" s="213"/>
      <c r="P178" s="213"/>
      <c r="Q178" s="213"/>
      <c r="R178" s="213"/>
      <c r="S178" s="213"/>
      <c r="T178" s="214"/>
      <c r="AT178" s="215" t="s">
        <v>136</v>
      </c>
      <c r="AU178" s="215" t="s">
        <v>88</v>
      </c>
      <c r="AV178" s="13" t="s">
        <v>88</v>
      </c>
      <c r="AW178" s="13" t="s">
        <v>38</v>
      </c>
      <c r="AX178" s="13" t="s">
        <v>78</v>
      </c>
      <c r="AY178" s="215" t="s">
        <v>123</v>
      </c>
    </row>
    <row r="179" spans="1:65" s="13" customFormat="1" ht="11.25">
      <c r="B179" s="205"/>
      <c r="C179" s="206"/>
      <c r="D179" s="200" t="s">
        <v>136</v>
      </c>
      <c r="E179" s="206"/>
      <c r="F179" s="208" t="s">
        <v>305</v>
      </c>
      <c r="G179" s="206"/>
      <c r="H179" s="209">
        <v>26.619</v>
      </c>
      <c r="I179" s="210"/>
      <c r="J179" s="206"/>
      <c r="K179" s="206"/>
      <c r="L179" s="211"/>
      <c r="M179" s="212"/>
      <c r="N179" s="213"/>
      <c r="O179" s="213"/>
      <c r="P179" s="213"/>
      <c r="Q179" s="213"/>
      <c r="R179" s="213"/>
      <c r="S179" s="213"/>
      <c r="T179" s="214"/>
      <c r="AT179" s="215" t="s">
        <v>136</v>
      </c>
      <c r="AU179" s="215" t="s">
        <v>88</v>
      </c>
      <c r="AV179" s="13" t="s">
        <v>88</v>
      </c>
      <c r="AW179" s="13" t="s">
        <v>4</v>
      </c>
      <c r="AX179" s="13" t="s">
        <v>86</v>
      </c>
      <c r="AY179" s="215" t="s">
        <v>123</v>
      </c>
    </row>
    <row r="180" spans="1:65" s="2" customFormat="1" ht="21.75" customHeight="1">
      <c r="A180" s="34"/>
      <c r="B180" s="35"/>
      <c r="C180" s="187" t="s">
        <v>306</v>
      </c>
      <c r="D180" s="187" t="s">
        <v>126</v>
      </c>
      <c r="E180" s="188" t="s">
        <v>307</v>
      </c>
      <c r="F180" s="189" t="s">
        <v>308</v>
      </c>
      <c r="G180" s="190" t="s">
        <v>199</v>
      </c>
      <c r="H180" s="191">
        <v>106.476</v>
      </c>
      <c r="I180" s="192"/>
      <c r="J180" s="193">
        <f>ROUND(I180*H180,2)</f>
        <v>0</v>
      </c>
      <c r="K180" s="189" t="s">
        <v>40</v>
      </c>
      <c r="L180" s="39"/>
      <c r="M180" s="194" t="s">
        <v>40</v>
      </c>
      <c r="N180" s="195" t="s">
        <v>49</v>
      </c>
      <c r="O180" s="64"/>
      <c r="P180" s="196">
        <f>O180*H180</f>
        <v>0</v>
      </c>
      <c r="Q180" s="196">
        <v>0.38700000000000001</v>
      </c>
      <c r="R180" s="196">
        <f>Q180*H180</f>
        <v>41.206212000000001</v>
      </c>
      <c r="S180" s="196">
        <v>0</v>
      </c>
      <c r="T180" s="197">
        <f>S180*H180</f>
        <v>0</v>
      </c>
      <c r="U180" s="34"/>
      <c r="V180" s="34"/>
      <c r="W180" s="34"/>
      <c r="X180" s="34"/>
      <c r="Y180" s="34"/>
      <c r="Z180" s="34"/>
      <c r="AA180" s="34"/>
      <c r="AB180" s="34"/>
      <c r="AC180" s="34"/>
      <c r="AD180" s="34"/>
      <c r="AE180" s="34"/>
      <c r="AR180" s="198" t="s">
        <v>150</v>
      </c>
      <c r="AT180" s="198" t="s">
        <v>126</v>
      </c>
      <c r="AU180" s="198" t="s">
        <v>88</v>
      </c>
      <c r="AY180" s="17" t="s">
        <v>123</v>
      </c>
      <c r="BE180" s="199">
        <f>IF(N180="základní",J180,0)</f>
        <v>0</v>
      </c>
      <c r="BF180" s="199">
        <f>IF(N180="snížená",J180,0)</f>
        <v>0</v>
      </c>
      <c r="BG180" s="199">
        <f>IF(N180="zákl. přenesená",J180,0)</f>
        <v>0</v>
      </c>
      <c r="BH180" s="199">
        <f>IF(N180="sníž. přenesená",J180,0)</f>
        <v>0</v>
      </c>
      <c r="BI180" s="199">
        <f>IF(N180="nulová",J180,0)</f>
        <v>0</v>
      </c>
      <c r="BJ180" s="17" t="s">
        <v>86</v>
      </c>
      <c r="BK180" s="199">
        <f>ROUND(I180*H180,2)</f>
        <v>0</v>
      </c>
      <c r="BL180" s="17" t="s">
        <v>150</v>
      </c>
      <c r="BM180" s="198" t="s">
        <v>309</v>
      </c>
    </row>
    <row r="181" spans="1:65" s="2" customFormat="1" ht="29.25">
      <c r="A181" s="34"/>
      <c r="B181" s="35"/>
      <c r="C181" s="36"/>
      <c r="D181" s="200" t="s">
        <v>133</v>
      </c>
      <c r="E181" s="36"/>
      <c r="F181" s="201" t="s">
        <v>310</v>
      </c>
      <c r="G181" s="36"/>
      <c r="H181" s="36"/>
      <c r="I181" s="108"/>
      <c r="J181" s="36"/>
      <c r="K181" s="36"/>
      <c r="L181" s="39"/>
      <c r="M181" s="202"/>
      <c r="N181" s="203"/>
      <c r="O181" s="64"/>
      <c r="P181" s="64"/>
      <c r="Q181" s="64"/>
      <c r="R181" s="64"/>
      <c r="S181" s="64"/>
      <c r="T181" s="65"/>
      <c r="U181" s="34"/>
      <c r="V181" s="34"/>
      <c r="W181" s="34"/>
      <c r="X181" s="34"/>
      <c r="Y181" s="34"/>
      <c r="Z181" s="34"/>
      <c r="AA181" s="34"/>
      <c r="AB181" s="34"/>
      <c r="AC181" s="34"/>
      <c r="AD181" s="34"/>
      <c r="AE181" s="34"/>
      <c r="AT181" s="17" t="s">
        <v>133</v>
      </c>
      <c r="AU181" s="17" t="s">
        <v>88</v>
      </c>
    </row>
    <row r="182" spans="1:65" s="2" customFormat="1" ht="19.5">
      <c r="A182" s="34"/>
      <c r="B182" s="35"/>
      <c r="C182" s="36"/>
      <c r="D182" s="200" t="s">
        <v>134</v>
      </c>
      <c r="E182" s="36"/>
      <c r="F182" s="204" t="s">
        <v>298</v>
      </c>
      <c r="G182" s="36"/>
      <c r="H182" s="36"/>
      <c r="I182" s="108"/>
      <c r="J182" s="36"/>
      <c r="K182" s="36"/>
      <c r="L182" s="39"/>
      <c r="M182" s="202"/>
      <c r="N182" s="203"/>
      <c r="O182" s="64"/>
      <c r="P182" s="64"/>
      <c r="Q182" s="64"/>
      <c r="R182" s="64"/>
      <c r="S182" s="64"/>
      <c r="T182" s="65"/>
      <c r="U182" s="34"/>
      <c r="V182" s="34"/>
      <c r="W182" s="34"/>
      <c r="X182" s="34"/>
      <c r="Y182" s="34"/>
      <c r="Z182" s="34"/>
      <c r="AA182" s="34"/>
      <c r="AB182" s="34"/>
      <c r="AC182" s="34"/>
      <c r="AD182" s="34"/>
      <c r="AE182" s="34"/>
      <c r="AT182" s="17" t="s">
        <v>134</v>
      </c>
      <c r="AU182" s="17" t="s">
        <v>88</v>
      </c>
    </row>
    <row r="183" spans="1:65" s="13" customFormat="1" ht="11.25">
      <c r="B183" s="205"/>
      <c r="C183" s="206"/>
      <c r="D183" s="200" t="s">
        <v>136</v>
      </c>
      <c r="E183" s="207" t="s">
        <v>40</v>
      </c>
      <c r="F183" s="208" t="s">
        <v>204</v>
      </c>
      <c r="G183" s="206"/>
      <c r="H183" s="209">
        <v>119.595</v>
      </c>
      <c r="I183" s="210"/>
      <c r="J183" s="206"/>
      <c r="K183" s="206"/>
      <c r="L183" s="211"/>
      <c r="M183" s="212"/>
      <c r="N183" s="213"/>
      <c r="O183" s="213"/>
      <c r="P183" s="213"/>
      <c r="Q183" s="213"/>
      <c r="R183" s="213"/>
      <c r="S183" s="213"/>
      <c r="T183" s="214"/>
      <c r="AT183" s="215" t="s">
        <v>136</v>
      </c>
      <c r="AU183" s="215" t="s">
        <v>88</v>
      </c>
      <c r="AV183" s="13" t="s">
        <v>88</v>
      </c>
      <c r="AW183" s="13" t="s">
        <v>38</v>
      </c>
      <c r="AX183" s="13" t="s">
        <v>78</v>
      </c>
      <c r="AY183" s="215" t="s">
        <v>123</v>
      </c>
    </row>
    <row r="184" spans="1:65" s="13" customFormat="1" ht="11.25">
      <c r="B184" s="205"/>
      <c r="C184" s="206"/>
      <c r="D184" s="200" t="s">
        <v>136</v>
      </c>
      <c r="E184" s="207" t="s">
        <v>40</v>
      </c>
      <c r="F184" s="208" t="s">
        <v>205</v>
      </c>
      <c r="G184" s="206"/>
      <c r="H184" s="209">
        <v>13.5</v>
      </c>
      <c r="I184" s="210"/>
      <c r="J184" s="206"/>
      <c r="K184" s="206"/>
      <c r="L184" s="211"/>
      <c r="M184" s="212"/>
      <c r="N184" s="213"/>
      <c r="O184" s="213"/>
      <c r="P184" s="213"/>
      <c r="Q184" s="213"/>
      <c r="R184" s="213"/>
      <c r="S184" s="213"/>
      <c r="T184" s="214"/>
      <c r="AT184" s="215" t="s">
        <v>136</v>
      </c>
      <c r="AU184" s="215" t="s">
        <v>88</v>
      </c>
      <c r="AV184" s="13" t="s">
        <v>88</v>
      </c>
      <c r="AW184" s="13" t="s">
        <v>38</v>
      </c>
      <c r="AX184" s="13" t="s">
        <v>78</v>
      </c>
      <c r="AY184" s="215" t="s">
        <v>123</v>
      </c>
    </row>
    <row r="185" spans="1:65" s="13" customFormat="1" ht="11.25">
      <c r="B185" s="205"/>
      <c r="C185" s="206"/>
      <c r="D185" s="200" t="s">
        <v>136</v>
      </c>
      <c r="E185" s="206"/>
      <c r="F185" s="208" t="s">
        <v>299</v>
      </c>
      <c r="G185" s="206"/>
      <c r="H185" s="209">
        <v>106.476</v>
      </c>
      <c r="I185" s="210"/>
      <c r="J185" s="206"/>
      <c r="K185" s="206"/>
      <c r="L185" s="211"/>
      <c r="M185" s="212"/>
      <c r="N185" s="213"/>
      <c r="O185" s="213"/>
      <c r="P185" s="213"/>
      <c r="Q185" s="213"/>
      <c r="R185" s="213"/>
      <c r="S185" s="213"/>
      <c r="T185" s="214"/>
      <c r="AT185" s="215" t="s">
        <v>136</v>
      </c>
      <c r="AU185" s="215" t="s">
        <v>88</v>
      </c>
      <c r="AV185" s="13" t="s">
        <v>88</v>
      </c>
      <c r="AW185" s="13" t="s">
        <v>4</v>
      </c>
      <c r="AX185" s="13" t="s">
        <v>86</v>
      </c>
      <c r="AY185" s="215" t="s">
        <v>123</v>
      </c>
    </row>
    <row r="186" spans="1:65" s="2" customFormat="1" ht="21.75" customHeight="1">
      <c r="A186" s="34"/>
      <c r="B186" s="35"/>
      <c r="C186" s="187" t="s">
        <v>311</v>
      </c>
      <c r="D186" s="187" t="s">
        <v>126</v>
      </c>
      <c r="E186" s="188" t="s">
        <v>312</v>
      </c>
      <c r="F186" s="189" t="s">
        <v>313</v>
      </c>
      <c r="G186" s="190" t="s">
        <v>199</v>
      </c>
      <c r="H186" s="191">
        <v>26.619</v>
      </c>
      <c r="I186" s="192"/>
      <c r="J186" s="193">
        <f>ROUND(I186*H186,2)</f>
        <v>0</v>
      </c>
      <c r="K186" s="189" t="s">
        <v>130</v>
      </c>
      <c r="L186" s="39"/>
      <c r="M186" s="194" t="s">
        <v>40</v>
      </c>
      <c r="N186" s="195" t="s">
        <v>49</v>
      </c>
      <c r="O186" s="64"/>
      <c r="P186" s="196">
        <f>O186*H186</f>
        <v>0</v>
      </c>
      <c r="Q186" s="196">
        <v>0.38700000000000001</v>
      </c>
      <c r="R186" s="196">
        <f>Q186*H186</f>
        <v>10.301553</v>
      </c>
      <c r="S186" s="196">
        <v>0</v>
      </c>
      <c r="T186" s="197">
        <f>S186*H186</f>
        <v>0</v>
      </c>
      <c r="U186" s="34"/>
      <c r="V186" s="34"/>
      <c r="W186" s="34"/>
      <c r="X186" s="34"/>
      <c r="Y186" s="34"/>
      <c r="Z186" s="34"/>
      <c r="AA186" s="34"/>
      <c r="AB186" s="34"/>
      <c r="AC186" s="34"/>
      <c r="AD186" s="34"/>
      <c r="AE186" s="34"/>
      <c r="AR186" s="198" t="s">
        <v>150</v>
      </c>
      <c r="AT186" s="198" t="s">
        <v>126</v>
      </c>
      <c r="AU186" s="198" t="s">
        <v>88</v>
      </c>
      <c r="AY186" s="17" t="s">
        <v>123</v>
      </c>
      <c r="BE186" s="199">
        <f>IF(N186="základní",J186,0)</f>
        <v>0</v>
      </c>
      <c r="BF186" s="199">
        <f>IF(N186="snížená",J186,0)</f>
        <v>0</v>
      </c>
      <c r="BG186" s="199">
        <f>IF(N186="zákl. přenesená",J186,0)</f>
        <v>0</v>
      </c>
      <c r="BH186" s="199">
        <f>IF(N186="sníž. přenesená",J186,0)</f>
        <v>0</v>
      </c>
      <c r="BI186" s="199">
        <f>IF(N186="nulová",J186,0)</f>
        <v>0</v>
      </c>
      <c r="BJ186" s="17" t="s">
        <v>86</v>
      </c>
      <c r="BK186" s="199">
        <f>ROUND(I186*H186,2)</f>
        <v>0</v>
      </c>
      <c r="BL186" s="17" t="s">
        <v>150</v>
      </c>
      <c r="BM186" s="198" t="s">
        <v>314</v>
      </c>
    </row>
    <row r="187" spans="1:65" s="2" customFormat="1" ht="19.5">
      <c r="A187" s="34"/>
      <c r="B187" s="35"/>
      <c r="C187" s="36"/>
      <c r="D187" s="200" t="s">
        <v>133</v>
      </c>
      <c r="E187" s="36"/>
      <c r="F187" s="201" t="s">
        <v>315</v>
      </c>
      <c r="G187" s="36"/>
      <c r="H187" s="36"/>
      <c r="I187" s="108"/>
      <c r="J187" s="36"/>
      <c r="K187" s="36"/>
      <c r="L187" s="39"/>
      <c r="M187" s="202"/>
      <c r="N187" s="203"/>
      <c r="O187" s="64"/>
      <c r="P187" s="64"/>
      <c r="Q187" s="64"/>
      <c r="R187" s="64"/>
      <c r="S187" s="64"/>
      <c r="T187" s="65"/>
      <c r="U187" s="34"/>
      <c r="V187" s="34"/>
      <c r="W187" s="34"/>
      <c r="X187" s="34"/>
      <c r="Y187" s="34"/>
      <c r="Z187" s="34"/>
      <c r="AA187" s="34"/>
      <c r="AB187" s="34"/>
      <c r="AC187" s="34"/>
      <c r="AD187" s="34"/>
      <c r="AE187" s="34"/>
      <c r="AT187" s="17" t="s">
        <v>133</v>
      </c>
      <c r="AU187" s="17" t="s">
        <v>88</v>
      </c>
    </row>
    <row r="188" spans="1:65" s="13" customFormat="1" ht="11.25">
      <c r="B188" s="205"/>
      <c r="C188" s="206"/>
      <c r="D188" s="200" t="s">
        <v>136</v>
      </c>
      <c r="E188" s="207" t="s">
        <v>40</v>
      </c>
      <c r="F188" s="208" t="s">
        <v>204</v>
      </c>
      <c r="G188" s="206"/>
      <c r="H188" s="209">
        <v>119.595</v>
      </c>
      <c r="I188" s="210"/>
      <c r="J188" s="206"/>
      <c r="K188" s="206"/>
      <c r="L188" s="211"/>
      <c r="M188" s="212"/>
      <c r="N188" s="213"/>
      <c r="O188" s="213"/>
      <c r="P188" s="213"/>
      <c r="Q188" s="213"/>
      <c r="R188" s="213"/>
      <c r="S188" s="213"/>
      <c r="T188" s="214"/>
      <c r="AT188" s="215" t="s">
        <v>136</v>
      </c>
      <c r="AU188" s="215" t="s">
        <v>88</v>
      </c>
      <c r="AV188" s="13" t="s">
        <v>88</v>
      </c>
      <c r="AW188" s="13" t="s">
        <v>38</v>
      </c>
      <c r="AX188" s="13" t="s">
        <v>78</v>
      </c>
      <c r="AY188" s="215" t="s">
        <v>123</v>
      </c>
    </row>
    <row r="189" spans="1:65" s="13" customFormat="1" ht="11.25">
      <c r="B189" s="205"/>
      <c r="C189" s="206"/>
      <c r="D189" s="200" t="s">
        <v>136</v>
      </c>
      <c r="E189" s="207" t="s">
        <v>40</v>
      </c>
      <c r="F189" s="208" t="s">
        <v>205</v>
      </c>
      <c r="G189" s="206"/>
      <c r="H189" s="209">
        <v>13.5</v>
      </c>
      <c r="I189" s="210"/>
      <c r="J189" s="206"/>
      <c r="K189" s="206"/>
      <c r="L189" s="211"/>
      <c r="M189" s="212"/>
      <c r="N189" s="213"/>
      <c r="O189" s="213"/>
      <c r="P189" s="213"/>
      <c r="Q189" s="213"/>
      <c r="R189" s="213"/>
      <c r="S189" s="213"/>
      <c r="T189" s="214"/>
      <c r="AT189" s="215" t="s">
        <v>136</v>
      </c>
      <c r="AU189" s="215" t="s">
        <v>88</v>
      </c>
      <c r="AV189" s="13" t="s">
        <v>88</v>
      </c>
      <c r="AW189" s="13" t="s">
        <v>38</v>
      </c>
      <c r="AX189" s="13" t="s">
        <v>78</v>
      </c>
      <c r="AY189" s="215" t="s">
        <v>123</v>
      </c>
    </row>
    <row r="190" spans="1:65" s="13" customFormat="1" ht="11.25">
      <c r="B190" s="205"/>
      <c r="C190" s="206"/>
      <c r="D190" s="200" t="s">
        <v>136</v>
      </c>
      <c r="E190" s="206"/>
      <c r="F190" s="208" t="s">
        <v>305</v>
      </c>
      <c r="G190" s="206"/>
      <c r="H190" s="209">
        <v>26.619</v>
      </c>
      <c r="I190" s="210"/>
      <c r="J190" s="206"/>
      <c r="K190" s="206"/>
      <c r="L190" s="211"/>
      <c r="M190" s="212"/>
      <c r="N190" s="213"/>
      <c r="O190" s="213"/>
      <c r="P190" s="213"/>
      <c r="Q190" s="213"/>
      <c r="R190" s="213"/>
      <c r="S190" s="213"/>
      <c r="T190" s="214"/>
      <c r="AT190" s="215" t="s">
        <v>136</v>
      </c>
      <c r="AU190" s="215" t="s">
        <v>88</v>
      </c>
      <c r="AV190" s="13" t="s">
        <v>88</v>
      </c>
      <c r="AW190" s="13" t="s">
        <v>4</v>
      </c>
      <c r="AX190" s="13" t="s">
        <v>86</v>
      </c>
      <c r="AY190" s="215" t="s">
        <v>123</v>
      </c>
    </row>
    <row r="191" spans="1:65" s="2" customFormat="1" ht="21.75" customHeight="1">
      <c r="A191" s="34"/>
      <c r="B191" s="35"/>
      <c r="C191" s="187" t="s">
        <v>316</v>
      </c>
      <c r="D191" s="187" t="s">
        <v>126</v>
      </c>
      <c r="E191" s="188" t="s">
        <v>317</v>
      </c>
      <c r="F191" s="189" t="s">
        <v>318</v>
      </c>
      <c r="G191" s="190" t="s">
        <v>199</v>
      </c>
      <c r="H191" s="191">
        <v>122</v>
      </c>
      <c r="I191" s="192"/>
      <c r="J191" s="193">
        <f>ROUND(I191*H191,2)</f>
        <v>0</v>
      </c>
      <c r="K191" s="189" t="s">
        <v>130</v>
      </c>
      <c r="L191" s="39"/>
      <c r="M191" s="194" t="s">
        <v>40</v>
      </c>
      <c r="N191" s="195" t="s">
        <v>49</v>
      </c>
      <c r="O191" s="64"/>
      <c r="P191" s="196">
        <f>O191*H191</f>
        <v>0</v>
      </c>
      <c r="Q191" s="196">
        <v>0.18906999999999999</v>
      </c>
      <c r="R191" s="196">
        <f>Q191*H191</f>
        <v>23.06654</v>
      </c>
      <c r="S191" s="196">
        <v>0</v>
      </c>
      <c r="T191" s="197">
        <f>S191*H191</f>
        <v>0</v>
      </c>
      <c r="U191" s="34"/>
      <c r="V191" s="34"/>
      <c r="W191" s="34"/>
      <c r="X191" s="34"/>
      <c r="Y191" s="34"/>
      <c r="Z191" s="34"/>
      <c r="AA191" s="34"/>
      <c r="AB191" s="34"/>
      <c r="AC191" s="34"/>
      <c r="AD191" s="34"/>
      <c r="AE191" s="34"/>
      <c r="AR191" s="198" t="s">
        <v>150</v>
      </c>
      <c r="AT191" s="198" t="s">
        <v>126</v>
      </c>
      <c r="AU191" s="198" t="s">
        <v>88</v>
      </c>
      <c r="AY191" s="17" t="s">
        <v>123</v>
      </c>
      <c r="BE191" s="199">
        <f>IF(N191="základní",J191,0)</f>
        <v>0</v>
      </c>
      <c r="BF191" s="199">
        <f>IF(N191="snížená",J191,0)</f>
        <v>0</v>
      </c>
      <c r="BG191" s="199">
        <f>IF(N191="zákl. přenesená",J191,0)</f>
        <v>0</v>
      </c>
      <c r="BH191" s="199">
        <f>IF(N191="sníž. přenesená",J191,0)</f>
        <v>0</v>
      </c>
      <c r="BI191" s="199">
        <f>IF(N191="nulová",J191,0)</f>
        <v>0</v>
      </c>
      <c r="BJ191" s="17" t="s">
        <v>86</v>
      </c>
      <c r="BK191" s="199">
        <f>ROUND(I191*H191,2)</f>
        <v>0</v>
      </c>
      <c r="BL191" s="17" t="s">
        <v>150</v>
      </c>
      <c r="BM191" s="198" t="s">
        <v>319</v>
      </c>
    </row>
    <row r="192" spans="1:65" s="2" customFormat="1" ht="19.5">
      <c r="A192" s="34"/>
      <c r="B192" s="35"/>
      <c r="C192" s="36"/>
      <c r="D192" s="200" t="s">
        <v>133</v>
      </c>
      <c r="E192" s="36"/>
      <c r="F192" s="201" t="s">
        <v>320</v>
      </c>
      <c r="G192" s="36"/>
      <c r="H192" s="36"/>
      <c r="I192" s="108"/>
      <c r="J192" s="36"/>
      <c r="K192" s="36"/>
      <c r="L192" s="39"/>
      <c r="M192" s="202"/>
      <c r="N192" s="203"/>
      <c r="O192" s="64"/>
      <c r="P192" s="64"/>
      <c r="Q192" s="64"/>
      <c r="R192" s="64"/>
      <c r="S192" s="64"/>
      <c r="T192" s="65"/>
      <c r="U192" s="34"/>
      <c r="V192" s="34"/>
      <c r="W192" s="34"/>
      <c r="X192" s="34"/>
      <c r="Y192" s="34"/>
      <c r="Z192" s="34"/>
      <c r="AA192" s="34"/>
      <c r="AB192" s="34"/>
      <c r="AC192" s="34"/>
      <c r="AD192" s="34"/>
      <c r="AE192" s="34"/>
      <c r="AT192" s="17" t="s">
        <v>133</v>
      </c>
      <c r="AU192" s="17" t="s">
        <v>88</v>
      </c>
    </row>
    <row r="193" spans="1:65" s="2" customFormat="1" ht="97.5">
      <c r="A193" s="34"/>
      <c r="B193" s="35"/>
      <c r="C193" s="36"/>
      <c r="D193" s="200" t="s">
        <v>202</v>
      </c>
      <c r="E193" s="36"/>
      <c r="F193" s="204" t="s">
        <v>321</v>
      </c>
      <c r="G193" s="36"/>
      <c r="H193" s="36"/>
      <c r="I193" s="108"/>
      <c r="J193" s="36"/>
      <c r="K193" s="36"/>
      <c r="L193" s="39"/>
      <c r="M193" s="202"/>
      <c r="N193" s="203"/>
      <c r="O193" s="64"/>
      <c r="P193" s="64"/>
      <c r="Q193" s="64"/>
      <c r="R193" s="64"/>
      <c r="S193" s="64"/>
      <c r="T193" s="65"/>
      <c r="U193" s="34"/>
      <c r="V193" s="34"/>
      <c r="W193" s="34"/>
      <c r="X193" s="34"/>
      <c r="Y193" s="34"/>
      <c r="Z193" s="34"/>
      <c r="AA193" s="34"/>
      <c r="AB193" s="34"/>
      <c r="AC193" s="34"/>
      <c r="AD193" s="34"/>
      <c r="AE193" s="34"/>
      <c r="AT193" s="17" t="s">
        <v>202</v>
      </c>
      <c r="AU193" s="17" t="s">
        <v>88</v>
      </c>
    </row>
    <row r="194" spans="1:65" s="13" customFormat="1" ht="11.25">
      <c r="B194" s="205"/>
      <c r="C194" s="206"/>
      <c r="D194" s="200" t="s">
        <v>136</v>
      </c>
      <c r="E194" s="207" t="s">
        <v>40</v>
      </c>
      <c r="F194" s="208" t="s">
        <v>206</v>
      </c>
      <c r="G194" s="206"/>
      <c r="H194" s="209">
        <v>122</v>
      </c>
      <c r="I194" s="210"/>
      <c r="J194" s="206"/>
      <c r="K194" s="206"/>
      <c r="L194" s="211"/>
      <c r="M194" s="212"/>
      <c r="N194" s="213"/>
      <c r="O194" s="213"/>
      <c r="P194" s="213"/>
      <c r="Q194" s="213"/>
      <c r="R194" s="213"/>
      <c r="S194" s="213"/>
      <c r="T194" s="214"/>
      <c r="AT194" s="215" t="s">
        <v>136</v>
      </c>
      <c r="AU194" s="215" t="s">
        <v>88</v>
      </c>
      <c r="AV194" s="13" t="s">
        <v>88</v>
      </c>
      <c r="AW194" s="13" t="s">
        <v>38</v>
      </c>
      <c r="AX194" s="13" t="s">
        <v>78</v>
      </c>
      <c r="AY194" s="215" t="s">
        <v>123</v>
      </c>
    </row>
    <row r="195" spans="1:65" s="2" customFormat="1" ht="16.5" customHeight="1">
      <c r="A195" s="34"/>
      <c r="B195" s="35"/>
      <c r="C195" s="187" t="s">
        <v>7</v>
      </c>
      <c r="D195" s="187" t="s">
        <v>126</v>
      </c>
      <c r="E195" s="188" t="s">
        <v>322</v>
      </c>
      <c r="F195" s="189" t="s">
        <v>323</v>
      </c>
      <c r="G195" s="190" t="s">
        <v>219</v>
      </c>
      <c r="H195" s="191">
        <v>2</v>
      </c>
      <c r="I195" s="192"/>
      <c r="J195" s="193">
        <f>ROUND(I195*H195,2)</f>
        <v>0</v>
      </c>
      <c r="K195" s="189" t="s">
        <v>130</v>
      </c>
      <c r="L195" s="39"/>
      <c r="M195" s="194" t="s">
        <v>40</v>
      </c>
      <c r="N195" s="195" t="s">
        <v>49</v>
      </c>
      <c r="O195" s="64"/>
      <c r="P195" s="196">
        <f>O195*H195</f>
        <v>0</v>
      </c>
      <c r="Q195" s="196">
        <v>0</v>
      </c>
      <c r="R195" s="196">
        <f>Q195*H195</f>
        <v>0</v>
      </c>
      <c r="S195" s="196">
        <v>0</v>
      </c>
      <c r="T195" s="197">
        <f>S195*H195</f>
        <v>0</v>
      </c>
      <c r="U195" s="34"/>
      <c r="V195" s="34"/>
      <c r="W195" s="34"/>
      <c r="X195" s="34"/>
      <c r="Y195" s="34"/>
      <c r="Z195" s="34"/>
      <c r="AA195" s="34"/>
      <c r="AB195" s="34"/>
      <c r="AC195" s="34"/>
      <c r="AD195" s="34"/>
      <c r="AE195" s="34"/>
      <c r="AR195" s="198" t="s">
        <v>131</v>
      </c>
      <c r="AT195" s="198" t="s">
        <v>126</v>
      </c>
      <c r="AU195" s="198" t="s">
        <v>88</v>
      </c>
      <c r="AY195" s="17" t="s">
        <v>123</v>
      </c>
      <c r="BE195" s="199">
        <f>IF(N195="základní",J195,0)</f>
        <v>0</v>
      </c>
      <c r="BF195" s="199">
        <f>IF(N195="snížená",J195,0)</f>
        <v>0</v>
      </c>
      <c r="BG195" s="199">
        <f>IF(N195="zákl. přenesená",J195,0)</f>
        <v>0</v>
      </c>
      <c r="BH195" s="199">
        <f>IF(N195="sníž. přenesená",J195,0)</f>
        <v>0</v>
      </c>
      <c r="BI195" s="199">
        <f>IF(N195="nulová",J195,0)</f>
        <v>0</v>
      </c>
      <c r="BJ195" s="17" t="s">
        <v>86</v>
      </c>
      <c r="BK195" s="199">
        <f>ROUND(I195*H195,2)</f>
        <v>0</v>
      </c>
      <c r="BL195" s="17" t="s">
        <v>131</v>
      </c>
      <c r="BM195" s="198" t="s">
        <v>324</v>
      </c>
    </row>
    <row r="196" spans="1:65" s="2" customFormat="1" ht="11.25">
      <c r="A196" s="34"/>
      <c r="B196" s="35"/>
      <c r="C196" s="36"/>
      <c r="D196" s="200" t="s">
        <v>133</v>
      </c>
      <c r="E196" s="36"/>
      <c r="F196" s="201" t="s">
        <v>323</v>
      </c>
      <c r="G196" s="36"/>
      <c r="H196" s="36"/>
      <c r="I196" s="108"/>
      <c r="J196" s="36"/>
      <c r="K196" s="36"/>
      <c r="L196" s="39"/>
      <c r="M196" s="202"/>
      <c r="N196" s="203"/>
      <c r="O196" s="64"/>
      <c r="P196" s="64"/>
      <c r="Q196" s="64"/>
      <c r="R196" s="64"/>
      <c r="S196" s="64"/>
      <c r="T196" s="65"/>
      <c r="U196" s="34"/>
      <c r="V196" s="34"/>
      <c r="W196" s="34"/>
      <c r="X196" s="34"/>
      <c r="Y196" s="34"/>
      <c r="Z196" s="34"/>
      <c r="AA196" s="34"/>
      <c r="AB196" s="34"/>
      <c r="AC196" s="34"/>
      <c r="AD196" s="34"/>
      <c r="AE196" s="34"/>
      <c r="AT196" s="17" t="s">
        <v>133</v>
      </c>
      <c r="AU196" s="17" t="s">
        <v>88</v>
      </c>
    </row>
    <row r="197" spans="1:65" s="13" customFormat="1" ht="11.25">
      <c r="B197" s="205"/>
      <c r="C197" s="206"/>
      <c r="D197" s="200" t="s">
        <v>136</v>
      </c>
      <c r="E197" s="207" t="s">
        <v>40</v>
      </c>
      <c r="F197" s="208" t="s">
        <v>325</v>
      </c>
      <c r="G197" s="206"/>
      <c r="H197" s="209">
        <v>2</v>
      </c>
      <c r="I197" s="210"/>
      <c r="J197" s="206"/>
      <c r="K197" s="206"/>
      <c r="L197" s="211"/>
      <c r="M197" s="212"/>
      <c r="N197" s="213"/>
      <c r="O197" s="213"/>
      <c r="P197" s="213"/>
      <c r="Q197" s="213"/>
      <c r="R197" s="213"/>
      <c r="S197" s="213"/>
      <c r="T197" s="214"/>
      <c r="AT197" s="215" t="s">
        <v>136</v>
      </c>
      <c r="AU197" s="215" t="s">
        <v>88</v>
      </c>
      <c r="AV197" s="13" t="s">
        <v>88</v>
      </c>
      <c r="AW197" s="13" t="s">
        <v>38</v>
      </c>
      <c r="AX197" s="13" t="s">
        <v>78</v>
      </c>
      <c r="AY197" s="215" t="s">
        <v>123</v>
      </c>
    </row>
    <row r="198" spans="1:65" s="12" customFormat="1" ht="22.9" customHeight="1">
      <c r="B198" s="171"/>
      <c r="C198" s="172"/>
      <c r="D198" s="173" t="s">
        <v>77</v>
      </c>
      <c r="E198" s="185" t="s">
        <v>159</v>
      </c>
      <c r="F198" s="185" t="s">
        <v>326</v>
      </c>
      <c r="G198" s="172"/>
      <c r="H198" s="172"/>
      <c r="I198" s="175"/>
      <c r="J198" s="186">
        <f>BK198</f>
        <v>0</v>
      </c>
      <c r="K198" s="172"/>
      <c r="L198" s="177"/>
      <c r="M198" s="178"/>
      <c r="N198" s="179"/>
      <c r="O198" s="179"/>
      <c r="P198" s="180">
        <f>SUM(P199:P203)</f>
        <v>0</v>
      </c>
      <c r="Q198" s="179"/>
      <c r="R198" s="180">
        <f>SUM(R199:R203)</f>
        <v>7.1037000000000003E-2</v>
      </c>
      <c r="S198" s="179"/>
      <c r="T198" s="181">
        <f>SUM(T199:T203)</f>
        <v>0</v>
      </c>
      <c r="AR198" s="182" t="s">
        <v>86</v>
      </c>
      <c r="AT198" s="183" t="s">
        <v>77</v>
      </c>
      <c r="AU198" s="183" t="s">
        <v>86</v>
      </c>
      <c r="AY198" s="182" t="s">
        <v>123</v>
      </c>
      <c r="BK198" s="184">
        <f>SUM(BK199:BK203)</f>
        <v>0</v>
      </c>
    </row>
    <row r="199" spans="1:65" s="2" customFormat="1" ht="21.75" customHeight="1">
      <c r="A199" s="34"/>
      <c r="B199" s="35"/>
      <c r="C199" s="187" t="s">
        <v>327</v>
      </c>
      <c r="D199" s="187" t="s">
        <v>126</v>
      </c>
      <c r="E199" s="188" t="s">
        <v>328</v>
      </c>
      <c r="F199" s="189" t="s">
        <v>329</v>
      </c>
      <c r="G199" s="190" t="s">
        <v>199</v>
      </c>
      <c r="H199" s="191">
        <v>26.31</v>
      </c>
      <c r="I199" s="192"/>
      <c r="J199" s="193">
        <f>ROUND(I199*H199,2)</f>
        <v>0</v>
      </c>
      <c r="K199" s="189" t="s">
        <v>130</v>
      </c>
      <c r="L199" s="39"/>
      <c r="M199" s="194" t="s">
        <v>40</v>
      </c>
      <c r="N199" s="195" t="s">
        <v>49</v>
      </c>
      <c r="O199" s="64"/>
      <c r="P199" s="196">
        <f>O199*H199</f>
        <v>0</v>
      </c>
      <c r="Q199" s="196">
        <v>2.7000000000000001E-3</v>
      </c>
      <c r="R199" s="196">
        <f>Q199*H199</f>
        <v>7.1037000000000003E-2</v>
      </c>
      <c r="S199" s="196">
        <v>0</v>
      </c>
      <c r="T199" s="197">
        <f>S199*H199</f>
        <v>0</v>
      </c>
      <c r="U199" s="34"/>
      <c r="V199" s="34"/>
      <c r="W199" s="34"/>
      <c r="X199" s="34"/>
      <c r="Y199" s="34"/>
      <c r="Z199" s="34"/>
      <c r="AA199" s="34"/>
      <c r="AB199" s="34"/>
      <c r="AC199" s="34"/>
      <c r="AD199" s="34"/>
      <c r="AE199" s="34"/>
      <c r="AR199" s="198" t="s">
        <v>150</v>
      </c>
      <c r="AT199" s="198" t="s">
        <v>126</v>
      </c>
      <c r="AU199" s="198" t="s">
        <v>88</v>
      </c>
      <c r="AY199" s="17" t="s">
        <v>123</v>
      </c>
      <c r="BE199" s="199">
        <f>IF(N199="základní",J199,0)</f>
        <v>0</v>
      </c>
      <c r="BF199" s="199">
        <f>IF(N199="snížená",J199,0)</f>
        <v>0</v>
      </c>
      <c r="BG199" s="199">
        <f>IF(N199="zákl. přenesená",J199,0)</f>
        <v>0</v>
      </c>
      <c r="BH199" s="199">
        <f>IF(N199="sníž. přenesená",J199,0)</f>
        <v>0</v>
      </c>
      <c r="BI199" s="199">
        <f>IF(N199="nulová",J199,0)</f>
        <v>0</v>
      </c>
      <c r="BJ199" s="17" t="s">
        <v>86</v>
      </c>
      <c r="BK199" s="199">
        <f>ROUND(I199*H199,2)</f>
        <v>0</v>
      </c>
      <c r="BL199" s="17" t="s">
        <v>150</v>
      </c>
      <c r="BM199" s="198" t="s">
        <v>330</v>
      </c>
    </row>
    <row r="200" spans="1:65" s="2" customFormat="1" ht="19.5">
      <c r="A200" s="34"/>
      <c r="B200" s="35"/>
      <c r="C200" s="36"/>
      <c r="D200" s="200" t="s">
        <v>133</v>
      </c>
      <c r="E200" s="36"/>
      <c r="F200" s="201" t="s">
        <v>331</v>
      </c>
      <c r="G200" s="36"/>
      <c r="H200" s="36"/>
      <c r="I200" s="108"/>
      <c r="J200" s="36"/>
      <c r="K200" s="36"/>
      <c r="L200" s="39"/>
      <c r="M200" s="202"/>
      <c r="N200" s="203"/>
      <c r="O200" s="64"/>
      <c r="P200" s="64"/>
      <c r="Q200" s="64"/>
      <c r="R200" s="64"/>
      <c r="S200" s="64"/>
      <c r="T200" s="65"/>
      <c r="U200" s="34"/>
      <c r="V200" s="34"/>
      <c r="W200" s="34"/>
      <c r="X200" s="34"/>
      <c r="Y200" s="34"/>
      <c r="Z200" s="34"/>
      <c r="AA200" s="34"/>
      <c r="AB200" s="34"/>
      <c r="AC200" s="34"/>
      <c r="AD200" s="34"/>
      <c r="AE200" s="34"/>
      <c r="AT200" s="17" t="s">
        <v>133</v>
      </c>
      <c r="AU200" s="17" t="s">
        <v>88</v>
      </c>
    </row>
    <row r="201" spans="1:65" s="2" customFormat="1" ht="39">
      <c r="A201" s="34"/>
      <c r="B201" s="35"/>
      <c r="C201" s="36"/>
      <c r="D201" s="200" t="s">
        <v>202</v>
      </c>
      <c r="E201" s="36"/>
      <c r="F201" s="204" t="s">
        <v>332</v>
      </c>
      <c r="G201" s="36"/>
      <c r="H201" s="36"/>
      <c r="I201" s="108"/>
      <c r="J201" s="36"/>
      <c r="K201" s="36"/>
      <c r="L201" s="39"/>
      <c r="M201" s="202"/>
      <c r="N201" s="203"/>
      <c r="O201" s="64"/>
      <c r="P201" s="64"/>
      <c r="Q201" s="64"/>
      <c r="R201" s="64"/>
      <c r="S201" s="64"/>
      <c r="T201" s="65"/>
      <c r="U201" s="34"/>
      <c r="V201" s="34"/>
      <c r="W201" s="34"/>
      <c r="X201" s="34"/>
      <c r="Y201" s="34"/>
      <c r="Z201" s="34"/>
      <c r="AA201" s="34"/>
      <c r="AB201" s="34"/>
      <c r="AC201" s="34"/>
      <c r="AD201" s="34"/>
      <c r="AE201" s="34"/>
      <c r="AT201" s="17" t="s">
        <v>202</v>
      </c>
      <c r="AU201" s="17" t="s">
        <v>88</v>
      </c>
    </row>
    <row r="202" spans="1:65" s="13" customFormat="1" ht="11.25">
      <c r="B202" s="205"/>
      <c r="C202" s="206"/>
      <c r="D202" s="200" t="s">
        <v>136</v>
      </c>
      <c r="E202" s="207" t="s">
        <v>40</v>
      </c>
      <c r="F202" s="208" t="s">
        <v>276</v>
      </c>
      <c r="G202" s="206"/>
      <c r="H202" s="209">
        <v>10.5</v>
      </c>
      <c r="I202" s="210"/>
      <c r="J202" s="206"/>
      <c r="K202" s="206"/>
      <c r="L202" s="211"/>
      <c r="M202" s="212"/>
      <c r="N202" s="213"/>
      <c r="O202" s="213"/>
      <c r="P202" s="213"/>
      <c r="Q202" s="213"/>
      <c r="R202" s="213"/>
      <c r="S202" s="213"/>
      <c r="T202" s="214"/>
      <c r="AT202" s="215" t="s">
        <v>136</v>
      </c>
      <c r="AU202" s="215" t="s">
        <v>88</v>
      </c>
      <c r="AV202" s="13" t="s">
        <v>88</v>
      </c>
      <c r="AW202" s="13" t="s">
        <v>38</v>
      </c>
      <c r="AX202" s="13" t="s">
        <v>78</v>
      </c>
      <c r="AY202" s="215" t="s">
        <v>123</v>
      </c>
    </row>
    <row r="203" spans="1:65" s="13" customFormat="1" ht="11.25">
      <c r="B203" s="205"/>
      <c r="C203" s="206"/>
      <c r="D203" s="200" t="s">
        <v>136</v>
      </c>
      <c r="E203" s="207" t="s">
        <v>40</v>
      </c>
      <c r="F203" s="208" t="s">
        <v>277</v>
      </c>
      <c r="G203" s="206"/>
      <c r="H203" s="209">
        <v>15.81</v>
      </c>
      <c r="I203" s="210"/>
      <c r="J203" s="206"/>
      <c r="K203" s="206"/>
      <c r="L203" s="211"/>
      <c r="M203" s="212"/>
      <c r="N203" s="213"/>
      <c r="O203" s="213"/>
      <c r="P203" s="213"/>
      <c r="Q203" s="213"/>
      <c r="R203" s="213"/>
      <c r="S203" s="213"/>
      <c r="T203" s="214"/>
      <c r="AT203" s="215" t="s">
        <v>136</v>
      </c>
      <c r="AU203" s="215" t="s">
        <v>88</v>
      </c>
      <c r="AV203" s="13" t="s">
        <v>88</v>
      </c>
      <c r="AW203" s="13" t="s">
        <v>38</v>
      </c>
      <c r="AX203" s="13" t="s">
        <v>78</v>
      </c>
      <c r="AY203" s="215" t="s">
        <v>123</v>
      </c>
    </row>
    <row r="204" spans="1:65" s="12" customFormat="1" ht="22.9" customHeight="1">
      <c r="B204" s="171"/>
      <c r="C204" s="172"/>
      <c r="D204" s="173" t="s">
        <v>77</v>
      </c>
      <c r="E204" s="185" t="s">
        <v>245</v>
      </c>
      <c r="F204" s="185" t="s">
        <v>333</v>
      </c>
      <c r="G204" s="172"/>
      <c r="H204" s="172"/>
      <c r="I204" s="175"/>
      <c r="J204" s="186">
        <f>BK204</f>
        <v>0</v>
      </c>
      <c r="K204" s="172"/>
      <c r="L204" s="177"/>
      <c r="M204" s="178"/>
      <c r="N204" s="179"/>
      <c r="O204" s="179"/>
      <c r="P204" s="180">
        <f>SUM(P205:P252)</f>
        <v>0</v>
      </c>
      <c r="Q204" s="179"/>
      <c r="R204" s="180">
        <f>SUM(R205:R252)</f>
        <v>0.43588780000000005</v>
      </c>
      <c r="S204" s="179"/>
      <c r="T204" s="181">
        <f>SUM(T205:T252)</f>
        <v>6.3447870000000002</v>
      </c>
      <c r="AR204" s="182" t="s">
        <v>86</v>
      </c>
      <c r="AT204" s="183" t="s">
        <v>77</v>
      </c>
      <c r="AU204" s="183" t="s">
        <v>86</v>
      </c>
      <c r="AY204" s="182" t="s">
        <v>123</v>
      </c>
      <c r="BK204" s="184">
        <f>SUM(BK205:BK252)</f>
        <v>0</v>
      </c>
    </row>
    <row r="205" spans="1:65" s="2" customFormat="1" ht="21.75" customHeight="1">
      <c r="A205" s="34"/>
      <c r="B205" s="35"/>
      <c r="C205" s="187" t="s">
        <v>334</v>
      </c>
      <c r="D205" s="187" t="s">
        <v>126</v>
      </c>
      <c r="E205" s="188" t="s">
        <v>335</v>
      </c>
      <c r="F205" s="189" t="s">
        <v>336</v>
      </c>
      <c r="G205" s="190" t="s">
        <v>173</v>
      </c>
      <c r="H205" s="191">
        <v>2</v>
      </c>
      <c r="I205" s="192"/>
      <c r="J205" s="193">
        <f>ROUND(I205*H205,2)</f>
        <v>0</v>
      </c>
      <c r="K205" s="189" t="s">
        <v>130</v>
      </c>
      <c r="L205" s="39"/>
      <c r="M205" s="194" t="s">
        <v>40</v>
      </c>
      <c r="N205" s="195" t="s">
        <v>49</v>
      </c>
      <c r="O205" s="64"/>
      <c r="P205" s="196">
        <f>O205*H205</f>
        <v>0</v>
      </c>
      <c r="Q205" s="196">
        <v>0.1295</v>
      </c>
      <c r="R205" s="196">
        <f>Q205*H205</f>
        <v>0.25900000000000001</v>
      </c>
      <c r="S205" s="196">
        <v>0</v>
      </c>
      <c r="T205" s="197">
        <f>S205*H205</f>
        <v>0</v>
      </c>
      <c r="U205" s="34"/>
      <c r="V205" s="34"/>
      <c r="W205" s="34"/>
      <c r="X205" s="34"/>
      <c r="Y205" s="34"/>
      <c r="Z205" s="34"/>
      <c r="AA205" s="34"/>
      <c r="AB205" s="34"/>
      <c r="AC205" s="34"/>
      <c r="AD205" s="34"/>
      <c r="AE205" s="34"/>
      <c r="AR205" s="198" t="s">
        <v>150</v>
      </c>
      <c r="AT205" s="198" t="s">
        <v>126</v>
      </c>
      <c r="AU205" s="198" t="s">
        <v>88</v>
      </c>
      <c r="AY205" s="17" t="s">
        <v>123</v>
      </c>
      <c r="BE205" s="199">
        <f>IF(N205="základní",J205,0)</f>
        <v>0</v>
      </c>
      <c r="BF205" s="199">
        <f>IF(N205="snížená",J205,0)</f>
        <v>0</v>
      </c>
      <c r="BG205" s="199">
        <f>IF(N205="zákl. přenesená",J205,0)</f>
        <v>0</v>
      </c>
      <c r="BH205" s="199">
        <f>IF(N205="sníž. přenesená",J205,0)</f>
        <v>0</v>
      </c>
      <c r="BI205" s="199">
        <f>IF(N205="nulová",J205,0)</f>
        <v>0</v>
      </c>
      <c r="BJ205" s="17" t="s">
        <v>86</v>
      </c>
      <c r="BK205" s="199">
        <f>ROUND(I205*H205,2)</f>
        <v>0</v>
      </c>
      <c r="BL205" s="17" t="s">
        <v>150</v>
      </c>
      <c r="BM205" s="198" t="s">
        <v>337</v>
      </c>
    </row>
    <row r="206" spans="1:65" s="2" customFormat="1" ht="29.25">
      <c r="A206" s="34"/>
      <c r="B206" s="35"/>
      <c r="C206" s="36"/>
      <c r="D206" s="200" t="s">
        <v>133</v>
      </c>
      <c r="E206" s="36"/>
      <c r="F206" s="201" t="s">
        <v>338</v>
      </c>
      <c r="G206" s="36"/>
      <c r="H206" s="36"/>
      <c r="I206" s="108"/>
      <c r="J206" s="36"/>
      <c r="K206" s="36"/>
      <c r="L206" s="39"/>
      <c r="M206" s="202"/>
      <c r="N206" s="203"/>
      <c r="O206" s="64"/>
      <c r="P206" s="64"/>
      <c r="Q206" s="64"/>
      <c r="R206" s="64"/>
      <c r="S206" s="64"/>
      <c r="T206" s="65"/>
      <c r="U206" s="34"/>
      <c r="V206" s="34"/>
      <c r="W206" s="34"/>
      <c r="X206" s="34"/>
      <c r="Y206" s="34"/>
      <c r="Z206" s="34"/>
      <c r="AA206" s="34"/>
      <c r="AB206" s="34"/>
      <c r="AC206" s="34"/>
      <c r="AD206" s="34"/>
      <c r="AE206" s="34"/>
      <c r="AT206" s="17" t="s">
        <v>133</v>
      </c>
      <c r="AU206" s="17" t="s">
        <v>88</v>
      </c>
    </row>
    <row r="207" spans="1:65" s="2" customFormat="1" ht="136.5">
      <c r="A207" s="34"/>
      <c r="B207" s="35"/>
      <c r="C207" s="36"/>
      <c r="D207" s="200" t="s">
        <v>202</v>
      </c>
      <c r="E207" s="36"/>
      <c r="F207" s="204" t="s">
        <v>339</v>
      </c>
      <c r="G207" s="36"/>
      <c r="H207" s="36"/>
      <c r="I207" s="108"/>
      <c r="J207" s="36"/>
      <c r="K207" s="36"/>
      <c r="L207" s="39"/>
      <c r="M207" s="202"/>
      <c r="N207" s="203"/>
      <c r="O207" s="64"/>
      <c r="P207" s="64"/>
      <c r="Q207" s="64"/>
      <c r="R207" s="64"/>
      <c r="S207" s="64"/>
      <c r="T207" s="65"/>
      <c r="U207" s="34"/>
      <c r="V207" s="34"/>
      <c r="W207" s="34"/>
      <c r="X207" s="34"/>
      <c r="Y207" s="34"/>
      <c r="Z207" s="34"/>
      <c r="AA207" s="34"/>
      <c r="AB207" s="34"/>
      <c r="AC207" s="34"/>
      <c r="AD207" s="34"/>
      <c r="AE207" s="34"/>
      <c r="AT207" s="17" t="s">
        <v>202</v>
      </c>
      <c r="AU207" s="17" t="s">
        <v>88</v>
      </c>
    </row>
    <row r="208" spans="1:65" s="13" customFormat="1" ht="11.25">
      <c r="B208" s="205"/>
      <c r="C208" s="206"/>
      <c r="D208" s="200" t="s">
        <v>136</v>
      </c>
      <c r="E208" s="207" t="s">
        <v>40</v>
      </c>
      <c r="F208" s="208" t="s">
        <v>88</v>
      </c>
      <c r="G208" s="206"/>
      <c r="H208" s="209">
        <v>2</v>
      </c>
      <c r="I208" s="210"/>
      <c r="J208" s="206"/>
      <c r="K208" s="206"/>
      <c r="L208" s="211"/>
      <c r="M208" s="212"/>
      <c r="N208" s="213"/>
      <c r="O208" s="213"/>
      <c r="P208" s="213"/>
      <c r="Q208" s="213"/>
      <c r="R208" s="213"/>
      <c r="S208" s="213"/>
      <c r="T208" s="214"/>
      <c r="AT208" s="215" t="s">
        <v>136</v>
      </c>
      <c r="AU208" s="215" t="s">
        <v>88</v>
      </c>
      <c r="AV208" s="13" t="s">
        <v>88</v>
      </c>
      <c r="AW208" s="13" t="s">
        <v>38</v>
      </c>
      <c r="AX208" s="13" t="s">
        <v>78</v>
      </c>
      <c r="AY208" s="215" t="s">
        <v>123</v>
      </c>
    </row>
    <row r="209" spans="1:65" s="2" customFormat="1" ht="16.5" customHeight="1">
      <c r="A209" s="34"/>
      <c r="B209" s="35"/>
      <c r="C209" s="230" t="s">
        <v>340</v>
      </c>
      <c r="D209" s="230" t="s">
        <v>341</v>
      </c>
      <c r="E209" s="231" t="s">
        <v>342</v>
      </c>
      <c r="F209" s="232" t="s">
        <v>343</v>
      </c>
      <c r="G209" s="233" t="s">
        <v>173</v>
      </c>
      <c r="H209" s="234">
        <v>2</v>
      </c>
      <c r="I209" s="235"/>
      <c r="J209" s="236">
        <f>ROUND(I209*H209,2)</f>
        <v>0</v>
      </c>
      <c r="K209" s="232" t="s">
        <v>130</v>
      </c>
      <c r="L209" s="237"/>
      <c r="M209" s="238" t="s">
        <v>40</v>
      </c>
      <c r="N209" s="239" t="s">
        <v>49</v>
      </c>
      <c r="O209" s="64"/>
      <c r="P209" s="196">
        <f>O209*H209</f>
        <v>0</v>
      </c>
      <c r="Q209" s="196">
        <v>8.1000000000000003E-2</v>
      </c>
      <c r="R209" s="196">
        <f>Q209*H209</f>
        <v>0.16200000000000001</v>
      </c>
      <c r="S209" s="196">
        <v>0</v>
      </c>
      <c r="T209" s="197">
        <f>S209*H209</f>
        <v>0</v>
      </c>
      <c r="U209" s="34"/>
      <c r="V209" s="34"/>
      <c r="W209" s="34"/>
      <c r="X209" s="34"/>
      <c r="Y209" s="34"/>
      <c r="Z209" s="34"/>
      <c r="AA209" s="34"/>
      <c r="AB209" s="34"/>
      <c r="AC209" s="34"/>
      <c r="AD209" s="34"/>
      <c r="AE209" s="34"/>
      <c r="AR209" s="198" t="s">
        <v>236</v>
      </c>
      <c r="AT209" s="198" t="s">
        <v>341</v>
      </c>
      <c r="AU209" s="198" t="s">
        <v>88</v>
      </c>
      <c r="AY209" s="17" t="s">
        <v>123</v>
      </c>
      <c r="BE209" s="199">
        <f>IF(N209="základní",J209,0)</f>
        <v>0</v>
      </c>
      <c r="BF209" s="199">
        <f>IF(N209="snížená",J209,0)</f>
        <v>0</v>
      </c>
      <c r="BG209" s="199">
        <f>IF(N209="zákl. přenesená",J209,0)</f>
        <v>0</v>
      </c>
      <c r="BH209" s="199">
        <f>IF(N209="sníž. přenesená",J209,0)</f>
        <v>0</v>
      </c>
      <c r="BI209" s="199">
        <f>IF(N209="nulová",J209,0)</f>
        <v>0</v>
      </c>
      <c r="BJ209" s="17" t="s">
        <v>86</v>
      </c>
      <c r="BK209" s="199">
        <f>ROUND(I209*H209,2)</f>
        <v>0</v>
      </c>
      <c r="BL209" s="17" t="s">
        <v>150</v>
      </c>
      <c r="BM209" s="198" t="s">
        <v>344</v>
      </c>
    </row>
    <row r="210" spans="1:65" s="2" customFormat="1" ht="11.25">
      <c r="A210" s="34"/>
      <c r="B210" s="35"/>
      <c r="C210" s="36"/>
      <c r="D210" s="200" t="s">
        <v>133</v>
      </c>
      <c r="E210" s="36"/>
      <c r="F210" s="201" t="s">
        <v>343</v>
      </c>
      <c r="G210" s="36"/>
      <c r="H210" s="36"/>
      <c r="I210" s="108"/>
      <c r="J210" s="36"/>
      <c r="K210" s="36"/>
      <c r="L210" s="39"/>
      <c r="M210" s="202"/>
      <c r="N210" s="203"/>
      <c r="O210" s="64"/>
      <c r="P210" s="64"/>
      <c r="Q210" s="64"/>
      <c r="R210" s="64"/>
      <c r="S210" s="64"/>
      <c r="T210" s="65"/>
      <c r="U210" s="34"/>
      <c r="V210" s="34"/>
      <c r="W210" s="34"/>
      <c r="X210" s="34"/>
      <c r="Y210" s="34"/>
      <c r="Z210" s="34"/>
      <c r="AA210" s="34"/>
      <c r="AB210" s="34"/>
      <c r="AC210" s="34"/>
      <c r="AD210" s="34"/>
      <c r="AE210" s="34"/>
      <c r="AT210" s="17" t="s">
        <v>133</v>
      </c>
      <c r="AU210" s="17" t="s">
        <v>88</v>
      </c>
    </row>
    <row r="211" spans="1:65" s="13" customFormat="1" ht="11.25">
      <c r="B211" s="205"/>
      <c r="C211" s="206"/>
      <c r="D211" s="200" t="s">
        <v>136</v>
      </c>
      <c r="E211" s="207" t="s">
        <v>40</v>
      </c>
      <c r="F211" s="208" t="s">
        <v>88</v>
      </c>
      <c r="G211" s="206"/>
      <c r="H211" s="209">
        <v>2</v>
      </c>
      <c r="I211" s="210"/>
      <c r="J211" s="206"/>
      <c r="K211" s="206"/>
      <c r="L211" s="211"/>
      <c r="M211" s="212"/>
      <c r="N211" s="213"/>
      <c r="O211" s="213"/>
      <c r="P211" s="213"/>
      <c r="Q211" s="213"/>
      <c r="R211" s="213"/>
      <c r="S211" s="213"/>
      <c r="T211" s="214"/>
      <c r="AT211" s="215" t="s">
        <v>136</v>
      </c>
      <c r="AU211" s="215" t="s">
        <v>88</v>
      </c>
      <c r="AV211" s="13" t="s">
        <v>88</v>
      </c>
      <c r="AW211" s="13" t="s">
        <v>38</v>
      </c>
      <c r="AX211" s="13" t="s">
        <v>78</v>
      </c>
      <c r="AY211" s="215" t="s">
        <v>123</v>
      </c>
    </row>
    <row r="212" spans="1:65" s="2" customFormat="1" ht="21.75" customHeight="1">
      <c r="A212" s="34"/>
      <c r="B212" s="35"/>
      <c r="C212" s="187" t="s">
        <v>345</v>
      </c>
      <c r="D212" s="187" t="s">
        <v>126</v>
      </c>
      <c r="E212" s="188" t="s">
        <v>346</v>
      </c>
      <c r="F212" s="189" t="s">
        <v>347</v>
      </c>
      <c r="G212" s="190" t="s">
        <v>199</v>
      </c>
      <c r="H212" s="191">
        <v>547.63499999999999</v>
      </c>
      <c r="I212" s="192"/>
      <c r="J212" s="193">
        <f>ROUND(I212*H212,2)</f>
        <v>0</v>
      </c>
      <c r="K212" s="189" t="s">
        <v>130</v>
      </c>
      <c r="L212" s="39"/>
      <c r="M212" s="194" t="s">
        <v>40</v>
      </c>
      <c r="N212" s="195" t="s">
        <v>49</v>
      </c>
      <c r="O212" s="64"/>
      <c r="P212" s="196">
        <f>O212*H212</f>
        <v>0</v>
      </c>
      <c r="Q212" s="196">
        <v>0</v>
      </c>
      <c r="R212" s="196">
        <f>Q212*H212</f>
        <v>0</v>
      </c>
      <c r="S212" s="196">
        <v>0</v>
      </c>
      <c r="T212" s="197">
        <f>S212*H212</f>
        <v>0</v>
      </c>
      <c r="U212" s="34"/>
      <c r="V212" s="34"/>
      <c r="W212" s="34"/>
      <c r="X212" s="34"/>
      <c r="Y212" s="34"/>
      <c r="Z212" s="34"/>
      <c r="AA212" s="34"/>
      <c r="AB212" s="34"/>
      <c r="AC212" s="34"/>
      <c r="AD212" s="34"/>
      <c r="AE212" s="34"/>
      <c r="AR212" s="198" t="s">
        <v>150</v>
      </c>
      <c r="AT212" s="198" t="s">
        <v>126</v>
      </c>
      <c r="AU212" s="198" t="s">
        <v>88</v>
      </c>
      <c r="AY212" s="17" t="s">
        <v>123</v>
      </c>
      <c r="BE212" s="199">
        <f>IF(N212="základní",J212,0)</f>
        <v>0</v>
      </c>
      <c r="BF212" s="199">
        <f>IF(N212="snížená",J212,0)</f>
        <v>0</v>
      </c>
      <c r="BG212" s="199">
        <f>IF(N212="zákl. přenesená",J212,0)</f>
        <v>0</v>
      </c>
      <c r="BH212" s="199">
        <f>IF(N212="sníž. přenesená",J212,0)</f>
        <v>0</v>
      </c>
      <c r="BI212" s="199">
        <f>IF(N212="nulová",J212,0)</f>
        <v>0</v>
      </c>
      <c r="BJ212" s="17" t="s">
        <v>86</v>
      </c>
      <c r="BK212" s="199">
        <f>ROUND(I212*H212,2)</f>
        <v>0</v>
      </c>
      <c r="BL212" s="17" t="s">
        <v>150</v>
      </c>
      <c r="BM212" s="198" t="s">
        <v>348</v>
      </c>
    </row>
    <row r="213" spans="1:65" s="2" customFormat="1" ht="29.25">
      <c r="A213" s="34"/>
      <c r="B213" s="35"/>
      <c r="C213" s="36"/>
      <c r="D213" s="200" t="s">
        <v>133</v>
      </c>
      <c r="E213" s="36"/>
      <c r="F213" s="201" t="s">
        <v>349</v>
      </c>
      <c r="G213" s="36"/>
      <c r="H213" s="36"/>
      <c r="I213" s="108"/>
      <c r="J213" s="36"/>
      <c r="K213" s="36"/>
      <c r="L213" s="39"/>
      <c r="M213" s="202"/>
      <c r="N213" s="203"/>
      <c r="O213" s="64"/>
      <c r="P213" s="64"/>
      <c r="Q213" s="64"/>
      <c r="R213" s="64"/>
      <c r="S213" s="64"/>
      <c r="T213" s="65"/>
      <c r="U213" s="34"/>
      <c r="V213" s="34"/>
      <c r="W213" s="34"/>
      <c r="X213" s="34"/>
      <c r="Y213" s="34"/>
      <c r="Z213" s="34"/>
      <c r="AA213" s="34"/>
      <c r="AB213" s="34"/>
      <c r="AC213" s="34"/>
      <c r="AD213" s="34"/>
      <c r="AE213" s="34"/>
      <c r="AT213" s="17" t="s">
        <v>133</v>
      </c>
      <c r="AU213" s="17" t="s">
        <v>88</v>
      </c>
    </row>
    <row r="214" spans="1:65" s="2" customFormat="1" ht="78">
      <c r="A214" s="34"/>
      <c r="B214" s="35"/>
      <c r="C214" s="36"/>
      <c r="D214" s="200" t="s">
        <v>202</v>
      </c>
      <c r="E214" s="36"/>
      <c r="F214" s="204" t="s">
        <v>350</v>
      </c>
      <c r="G214" s="36"/>
      <c r="H214" s="36"/>
      <c r="I214" s="108"/>
      <c r="J214" s="36"/>
      <c r="K214" s="36"/>
      <c r="L214" s="39"/>
      <c r="M214" s="202"/>
      <c r="N214" s="203"/>
      <c r="O214" s="64"/>
      <c r="P214" s="64"/>
      <c r="Q214" s="64"/>
      <c r="R214" s="64"/>
      <c r="S214" s="64"/>
      <c r="T214" s="65"/>
      <c r="U214" s="34"/>
      <c r="V214" s="34"/>
      <c r="W214" s="34"/>
      <c r="X214" s="34"/>
      <c r="Y214" s="34"/>
      <c r="Z214" s="34"/>
      <c r="AA214" s="34"/>
      <c r="AB214" s="34"/>
      <c r="AC214" s="34"/>
      <c r="AD214" s="34"/>
      <c r="AE214" s="34"/>
      <c r="AT214" s="17" t="s">
        <v>202</v>
      </c>
      <c r="AU214" s="17" t="s">
        <v>88</v>
      </c>
    </row>
    <row r="215" spans="1:65" s="13" customFormat="1" ht="11.25">
      <c r="B215" s="205"/>
      <c r="C215" s="206"/>
      <c r="D215" s="200" t="s">
        <v>136</v>
      </c>
      <c r="E215" s="207" t="s">
        <v>40</v>
      </c>
      <c r="F215" s="208" t="s">
        <v>351</v>
      </c>
      <c r="G215" s="206"/>
      <c r="H215" s="209">
        <v>143.185</v>
      </c>
      <c r="I215" s="210"/>
      <c r="J215" s="206"/>
      <c r="K215" s="206"/>
      <c r="L215" s="211"/>
      <c r="M215" s="212"/>
      <c r="N215" s="213"/>
      <c r="O215" s="213"/>
      <c r="P215" s="213"/>
      <c r="Q215" s="213"/>
      <c r="R215" s="213"/>
      <c r="S215" s="213"/>
      <c r="T215" s="214"/>
      <c r="AT215" s="215" t="s">
        <v>136</v>
      </c>
      <c r="AU215" s="215" t="s">
        <v>88</v>
      </c>
      <c r="AV215" s="13" t="s">
        <v>88</v>
      </c>
      <c r="AW215" s="13" t="s">
        <v>38</v>
      </c>
      <c r="AX215" s="13" t="s">
        <v>78</v>
      </c>
      <c r="AY215" s="215" t="s">
        <v>123</v>
      </c>
    </row>
    <row r="216" spans="1:65" s="13" customFormat="1" ht="11.25">
      <c r="B216" s="205"/>
      <c r="C216" s="206"/>
      <c r="D216" s="200" t="s">
        <v>136</v>
      </c>
      <c r="E216" s="207" t="s">
        <v>40</v>
      </c>
      <c r="F216" s="208" t="s">
        <v>352</v>
      </c>
      <c r="G216" s="206"/>
      <c r="H216" s="209">
        <v>218.75</v>
      </c>
      <c r="I216" s="210"/>
      <c r="J216" s="206"/>
      <c r="K216" s="206"/>
      <c r="L216" s="211"/>
      <c r="M216" s="212"/>
      <c r="N216" s="213"/>
      <c r="O216" s="213"/>
      <c r="P216" s="213"/>
      <c r="Q216" s="213"/>
      <c r="R216" s="213"/>
      <c r="S216" s="213"/>
      <c r="T216" s="214"/>
      <c r="AT216" s="215" t="s">
        <v>136</v>
      </c>
      <c r="AU216" s="215" t="s">
        <v>88</v>
      </c>
      <c r="AV216" s="13" t="s">
        <v>88</v>
      </c>
      <c r="AW216" s="13" t="s">
        <v>38</v>
      </c>
      <c r="AX216" s="13" t="s">
        <v>78</v>
      </c>
      <c r="AY216" s="215" t="s">
        <v>123</v>
      </c>
    </row>
    <row r="217" spans="1:65" s="13" customFormat="1" ht="11.25">
      <c r="B217" s="205"/>
      <c r="C217" s="206"/>
      <c r="D217" s="200" t="s">
        <v>136</v>
      </c>
      <c r="E217" s="207" t="s">
        <v>40</v>
      </c>
      <c r="F217" s="208" t="s">
        <v>353</v>
      </c>
      <c r="G217" s="206"/>
      <c r="H217" s="209">
        <v>185.7</v>
      </c>
      <c r="I217" s="210"/>
      <c r="J217" s="206"/>
      <c r="K217" s="206"/>
      <c r="L217" s="211"/>
      <c r="M217" s="212"/>
      <c r="N217" s="213"/>
      <c r="O217" s="213"/>
      <c r="P217" s="213"/>
      <c r="Q217" s="213"/>
      <c r="R217" s="213"/>
      <c r="S217" s="213"/>
      <c r="T217" s="214"/>
      <c r="AT217" s="215" t="s">
        <v>136</v>
      </c>
      <c r="AU217" s="215" t="s">
        <v>88</v>
      </c>
      <c r="AV217" s="13" t="s">
        <v>88</v>
      </c>
      <c r="AW217" s="13" t="s">
        <v>38</v>
      </c>
      <c r="AX217" s="13" t="s">
        <v>78</v>
      </c>
      <c r="AY217" s="215" t="s">
        <v>123</v>
      </c>
    </row>
    <row r="218" spans="1:65" s="2" customFormat="1" ht="21.75" customHeight="1">
      <c r="A218" s="34"/>
      <c r="B218" s="35"/>
      <c r="C218" s="187" t="s">
        <v>354</v>
      </c>
      <c r="D218" s="187" t="s">
        <v>126</v>
      </c>
      <c r="E218" s="188" t="s">
        <v>355</v>
      </c>
      <c r="F218" s="189" t="s">
        <v>356</v>
      </c>
      <c r="G218" s="190" t="s">
        <v>199</v>
      </c>
      <c r="H218" s="191">
        <v>32858.1</v>
      </c>
      <c r="I218" s="192"/>
      <c r="J218" s="193">
        <f>ROUND(I218*H218,2)</f>
        <v>0</v>
      </c>
      <c r="K218" s="189" t="s">
        <v>130</v>
      </c>
      <c r="L218" s="39"/>
      <c r="M218" s="194" t="s">
        <v>40</v>
      </c>
      <c r="N218" s="195" t="s">
        <v>49</v>
      </c>
      <c r="O218" s="64"/>
      <c r="P218" s="196">
        <f>O218*H218</f>
        <v>0</v>
      </c>
      <c r="Q218" s="196">
        <v>0</v>
      </c>
      <c r="R218" s="196">
        <f>Q218*H218</f>
        <v>0</v>
      </c>
      <c r="S218" s="196">
        <v>0</v>
      </c>
      <c r="T218" s="197">
        <f>S218*H218</f>
        <v>0</v>
      </c>
      <c r="U218" s="34"/>
      <c r="V218" s="34"/>
      <c r="W218" s="34"/>
      <c r="X218" s="34"/>
      <c r="Y218" s="34"/>
      <c r="Z218" s="34"/>
      <c r="AA218" s="34"/>
      <c r="AB218" s="34"/>
      <c r="AC218" s="34"/>
      <c r="AD218" s="34"/>
      <c r="AE218" s="34"/>
      <c r="AR218" s="198" t="s">
        <v>150</v>
      </c>
      <c r="AT218" s="198" t="s">
        <v>126</v>
      </c>
      <c r="AU218" s="198" t="s">
        <v>88</v>
      </c>
      <c r="AY218" s="17" t="s">
        <v>123</v>
      </c>
      <c r="BE218" s="199">
        <f>IF(N218="základní",J218,0)</f>
        <v>0</v>
      </c>
      <c r="BF218" s="199">
        <f>IF(N218="snížená",J218,0)</f>
        <v>0</v>
      </c>
      <c r="BG218" s="199">
        <f>IF(N218="zákl. přenesená",J218,0)</f>
        <v>0</v>
      </c>
      <c r="BH218" s="199">
        <f>IF(N218="sníž. přenesená",J218,0)</f>
        <v>0</v>
      </c>
      <c r="BI218" s="199">
        <f>IF(N218="nulová",J218,0)</f>
        <v>0</v>
      </c>
      <c r="BJ218" s="17" t="s">
        <v>86</v>
      </c>
      <c r="BK218" s="199">
        <f>ROUND(I218*H218,2)</f>
        <v>0</v>
      </c>
      <c r="BL218" s="17" t="s">
        <v>150</v>
      </c>
      <c r="BM218" s="198" t="s">
        <v>357</v>
      </c>
    </row>
    <row r="219" spans="1:65" s="2" customFormat="1" ht="29.25">
      <c r="A219" s="34"/>
      <c r="B219" s="35"/>
      <c r="C219" s="36"/>
      <c r="D219" s="200" t="s">
        <v>133</v>
      </c>
      <c r="E219" s="36"/>
      <c r="F219" s="201" t="s">
        <v>358</v>
      </c>
      <c r="G219" s="36"/>
      <c r="H219" s="36"/>
      <c r="I219" s="108"/>
      <c r="J219" s="36"/>
      <c r="K219" s="36"/>
      <c r="L219" s="39"/>
      <c r="M219" s="202"/>
      <c r="N219" s="203"/>
      <c r="O219" s="64"/>
      <c r="P219" s="64"/>
      <c r="Q219" s="64"/>
      <c r="R219" s="64"/>
      <c r="S219" s="64"/>
      <c r="T219" s="65"/>
      <c r="U219" s="34"/>
      <c r="V219" s="34"/>
      <c r="W219" s="34"/>
      <c r="X219" s="34"/>
      <c r="Y219" s="34"/>
      <c r="Z219" s="34"/>
      <c r="AA219" s="34"/>
      <c r="AB219" s="34"/>
      <c r="AC219" s="34"/>
      <c r="AD219" s="34"/>
      <c r="AE219" s="34"/>
      <c r="AT219" s="17" t="s">
        <v>133</v>
      </c>
      <c r="AU219" s="17" t="s">
        <v>88</v>
      </c>
    </row>
    <row r="220" spans="1:65" s="2" customFormat="1" ht="78">
      <c r="A220" s="34"/>
      <c r="B220" s="35"/>
      <c r="C220" s="36"/>
      <c r="D220" s="200" t="s">
        <v>202</v>
      </c>
      <c r="E220" s="36"/>
      <c r="F220" s="204" t="s">
        <v>350</v>
      </c>
      <c r="G220" s="36"/>
      <c r="H220" s="36"/>
      <c r="I220" s="108"/>
      <c r="J220" s="36"/>
      <c r="K220" s="36"/>
      <c r="L220" s="39"/>
      <c r="M220" s="202"/>
      <c r="N220" s="203"/>
      <c r="O220" s="64"/>
      <c r="P220" s="64"/>
      <c r="Q220" s="64"/>
      <c r="R220" s="64"/>
      <c r="S220" s="64"/>
      <c r="T220" s="65"/>
      <c r="U220" s="34"/>
      <c r="V220" s="34"/>
      <c r="W220" s="34"/>
      <c r="X220" s="34"/>
      <c r="Y220" s="34"/>
      <c r="Z220" s="34"/>
      <c r="AA220" s="34"/>
      <c r="AB220" s="34"/>
      <c r="AC220" s="34"/>
      <c r="AD220" s="34"/>
      <c r="AE220" s="34"/>
      <c r="AT220" s="17" t="s">
        <v>202</v>
      </c>
      <c r="AU220" s="17" t="s">
        <v>88</v>
      </c>
    </row>
    <row r="221" spans="1:65" s="13" customFormat="1" ht="11.25">
      <c r="B221" s="205"/>
      <c r="C221" s="206"/>
      <c r="D221" s="200" t="s">
        <v>136</v>
      </c>
      <c r="E221" s="207" t="s">
        <v>40</v>
      </c>
      <c r="F221" s="208" t="s">
        <v>351</v>
      </c>
      <c r="G221" s="206"/>
      <c r="H221" s="209">
        <v>143.185</v>
      </c>
      <c r="I221" s="210"/>
      <c r="J221" s="206"/>
      <c r="K221" s="206"/>
      <c r="L221" s="211"/>
      <c r="M221" s="212"/>
      <c r="N221" s="213"/>
      <c r="O221" s="213"/>
      <c r="P221" s="213"/>
      <c r="Q221" s="213"/>
      <c r="R221" s="213"/>
      <c r="S221" s="213"/>
      <c r="T221" s="214"/>
      <c r="AT221" s="215" t="s">
        <v>136</v>
      </c>
      <c r="AU221" s="215" t="s">
        <v>88</v>
      </c>
      <c r="AV221" s="13" t="s">
        <v>88</v>
      </c>
      <c r="AW221" s="13" t="s">
        <v>38</v>
      </c>
      <c r="AX221" s="13" t="s">
        <v>78</v>
      </c>
      <c r="AY221" s="215" t="s">
        <v>123</v>
      </c>
    </row>
    <row r="222" spans="1:65" s="13" customFormat="1" ht="11.25">
      <c r="B222" s="205"/>
      <c r="C222" s="206"/>
      <c r="D222" s="200" t="s">
        <v>136</v>
      </c>
      <c r="E222" s="207" t="s">
        <v>40</v>
      </c>
      <c r="F222" s="208" t="s">
        <v>352</v>
      </c>
      <c r="G222" s="206"/>
      <c r="H222" s="209">
        <v>218.75</v>
      </c>
      <c r="I222" s="210"/>
      <c r="J222" s="206"/>
      <c r="K222" s="206"/>
      <c r="L222" s="211"/>
      <c r="M222" s="212"/>
      <c r="N222" s="213"/>
      <c r="O222" s="213"/>
      <c r="P222" s="213"/>
      <c r="Q222" s="213"/>
      <c r="R222" s="213"/>
      <c r="S222" s="213"/>
      <c r="T222" s="214"/>
      <c r="AT222" s="215" t="s">
        <v>136</v>
      </c>
      <c r="AU222" s="215" t="s">
        <v>88</v>
      </c>
      <c r="AV222" s="13" t="s">
        <v>88</v>
      </c>
      <c r="AW222" s="13" t="s">
        <v>38</v>
      </c>
      <c r="AX222" s="13" t="s">
        <v>78</v>
      </c>
      <c r="AY222" s="215" t="s">
        <v>123</v>
      </c>
    </row>
    <row r="223" spans="1:65" s="13" customFormat="1" ht="11.25">
      <c r="B223" s="205"/>
      <c r="C223" s="206"/>
      <c r="D223" s="200" t="s">
        <v>136</v>
      </c>
      <c r="E223" s="207" t="s">
        <v>40</v>
      </c>
      <c r="F223" s="208" t="s">
        <v>353</v>
      </c>
      <c r="G223" s="206"/>
      <c r="H223" s="209">
        <v>185.7</v>
      </c>
      <c r="I223" s="210"/>
      <c r="J223" s="206"/>
      <c r="K223" s="206"/>
      <c r="L223" s="211"/>
      <c r="M223" s="212"/>
      <c r="N223" s="213"/>
      <c r="O223" s="213"/>
      <c r="P223" s="213"/>
      <c r="Q223" s="213"/>
      <c r="R223" s="213"/>
      <c r="S223" s="213"/>
      <c r="T223" s="214"/>
      <c r="AT223" s="215" t="s">
        <v>136</v>
      </c>
      <c r="AU223" s="215" t="s">
        <v>88</v>
      </c>
      <c r="AV223" s="13" t="s">
        <v>88</v>
      </c>
      <c r="AW223" s="13" t="s">
        <v>38</v>
      </c>
      <c r="AX223" s="13" t="s">
        <v>78</v>
      </c>
      <c r="AY223" s="215" t="s">
        <v>123</v>
      </c>
    </row>
    <row r="224" spans="1:65" s="13" customFormat="1" ht="11.25">
      <c r="B224" s="205"/>
      <c r="C224" s="206"/>
      <c r="D224" s="200" t="s">
        <v>136</v>
      </c>
      <c r="E224" s="206"/>
      <c r="F224" s="208" t="s">
        <v>359</v>
      </c>
      <c r="G224" s="206"/>
      <c r="H224" s="209">
        <v>32858.1</v>
      </c>
      <c r="I224" s="210"/>
      <c r="J224" s="206"/>
      <c r="K224" s="206"/>
      <c r="L224" s="211"/>
      <c r="M224" s="212"/>
      <c r="N224" s="213"/>
      <c r="O224" s="213"/>
      <c r="P224" s="213"/>
      <c r="Q224" s="213"/>
      <c r="R224" s="213"/>
      <c r="S224" s="213"/>
      <c r="T224" s="214"/>
      <c r="AT224" s="215" t="s">
        <v>136</v>
      </c>
      <c r="AU224" s="215" t="s">
        <v>88</v>
      </c>
      <c r="AV224" s="13" t="s">
        <v>88</v>
      </c>
      <c r="AW224" s="13" t="s">
        <v>4</v>
      </c>
      <c r="AX224" s="13" t="s">
        <v>86</v>
      </c>
      <c r="AY224" s="215" t="s">
        <v>123</v>
      </c>
    </row>
    <row r="225" spans="1:65" s="2" customFormat="1" ht="21.75" customHeight="1">
      <c r="A225" s="34"/>
      <c r="B225" s="35"/>
      <c r="C225" s="187" t="s">
        <v>360</v>
      </c>
      <c r="D225" s="187" t="s">
        <v>126</v>
      </c>
      <c r="E225" s="188" t="s">
        <v>361</v>
      </c>
      <c r="F225" s="189" t="s">
        <v>362</v>
      </c>
      <c r="G225" s="190" t="s">
        <v>199</v>
      </c>
      <c r="H225" s="191">
        <v>547.63499999999999</v>
      </c>
      <c r="I225" s="192"/>
      <c r="J225" s="193">
        <f>ROUND(I225*H225,2)</f>
        <v>0</v>
      </c>
      <c r="K225" s="189" t="s">
        <v>130</v>
      </c>
      <c r="L225" s="39"/>
      <c r="M225" s="194" t="s">
        <v>40</v>
      </c>
      <c r="N225" s="195" t="s">
        <v>49</v>
      </c>
      <c r="O225" s="64"/>
      <c r="P225" s="196">
        <f>O225*H225</f>
        <v>0</v>
      </c>
      <c r="Q225" s="196">
        <v>0</v>
      </c>
      <c r="R225" s="196">
        <f>Q225*H225</f>
        <v>0</v>
      </c>
      <c r="S225" s="196">
        <v>0</v>
      </c>
      <c r="T225" s="197">
        <f>S225*H225</f>
        <v>0</v>
      </c>
      <c r="U225" s="34"/>
      <c r="V225" s="34"/>
      <c r="W225" s="34"/>
      <c r="X225" s="34"/>
      <c r="Y225" s="34"/>
      <c r="Z225" s="34"/>
      <c r="AA225" s="34"/>
      <c r="AB225" s="34"/>
      <c r="AC225" s="34"/>
      <c r="AD225" s="34"/>
      <c r="AE225" s="34"/>
      <c r="AR225" s="198" t="s">
        <v>150</v>
      </c>
      <c r="AT225" s="198" t="s">
        <v>126</v>
      </c>
      <c r="AU225" s="198" t="s">
        <v>88</v>
      </c>
      <c r="AY225" s="17" t="s">
        <v>123</v>
      </c>
      <c r="BE225" s="199">
        <f>IF(N225="základní",J225,0)</f>
        <v>0</v>
      </c>
      <c r="BF225" s="199">
        <f>IF(N225="snížená",J225,0)</f>
        <v>0</v>
      </c>
      <c r="BG225" s="199">
        <f>IF(N225="zákl. přenesená",J225,0)</f>
        <v>0</v>
      </c>
      <c r="BH225" s="199">
        <f>IF(N225="sníž. přenesená",J225,0)</f>
        <v>0</v>
      </c>
      <c r="BI225" s="199">
        <f>IF(N225="nulová",J225,0)</f>
        <v>0</v>
      </c>
      <c r="BJ225" s="17" t="s">
        <v>86</v>
      </c>
      <c r="BK225" s="199">
        <f>ROUND(I225*H225,2)</f>
        <v>0</v>
      </c>
      <c r="BL225" s="17" t="s">
        <v>150</v>
      </c>
      <c r="BM225" s="198" t="s">
        <v>363</v>
      </c>
    </row>
    <row r="226" spans="1:65" s="2" customFormat="1" ht="29.25">
      <c r="A226" s="34"/>
      <c r="B226" s="35"/>
      <c r="C226" s="36"/>
      <c r="D226" s="200" t="s">
        <v>133</v>
      </c>
      <c r="E226" s="36"/>
      <c r="F226" s="201" t="s">
        <v>364</v>
      </c>
      <c r="G226" s="36"/>
      <c r="H226" s="36"/>
      <c r="I226" s="108"/>
      <c r="J226" s="36"/>
      <c r="K226" s="36"/>
      <c r="L226" s="39"/>
      <c r="M226" s="202"/>
      <c r="N226" s="203"/>
      <c r="O226" s="64"/>
      <c r="P226" s="64"/>
      <c r="Q226" s="64"/>
      <c r="R226" s="64"/>
      <c r="S226" s="64"/>
      <c r="T226" s="65"/>
      <c r="U226" s="34"/>
      <c r="V226" s="34"/>
      <c r="W226" s="34"/>
      <c r="X226" s="34"/>
      <c r="Y226" s="34"/>
      <c r="Z226" s="34"/>
      <c r="AA226" s="34"/>
      <c r="AB226" s="34"/>
      <c r="AC226" s="34"/>
      <c r="AD226" s="34"/>
      <c r="AE226" s="34"/>
      <c r="AT226" s="17" t="s">
        <v>133</v>
      </c>
      <c r="AU226" s="17" t="s">
        <v>88</v>
      </c>
    </row>
    <row r="227" spans="1:65" s="2" customFormat="1" ht="39">
      <c r="A227" s="34"/>
      <c r="B227" s="35"/>
      <c r="C227" s="36"/>
      <c r="D227" s="200" t="s">
        <v>202</v>
      </c>
      <c r="E227" s="36"/>
      <c r="F227" s="204" t="s">
        <v>365</v>
      </c>
      <c r="G227" s="36"/>
      <c r="H227" s="36"/>
      <c r="I227" s="108"/>
      <c r="J227" s="36"/>
      <c r="K227" s="36"/>
      <c r="L227" s="39"/>
      <c r="M227" s="202"/>
      <c r="N227" s="203"/>
      <c r="O227" s="64"/>
      <c r="P227" s="64"/>
      <c r="Q227" s="64"/>
      <c r="R227" s="64"/>
      <c r="S227" s="64"/>
      <c r="T227" s="65"/>
      <c r="U227" s="34"/>
      <c r="V227" s="34"/>
      <c r="W227" s="34"/>
      <c r="X227" s="34"/>
      <c r="Y227" s="34"/>
      <c r="Z227" s="34"/>
      <c r="AA227" s="34"/>
      <c r="AB227" s="34"/>
      <c r="AC227" s="34"/>
      <c r="AD227" s="34"/>
      <c r="AE227" s="34"/>
      <c r="AT227" s="17" t="s">
        <v>202</v>
      </c>
      <c r="AU227" s="17" t="s">
        <v>88</v>
      </c>
    </row>
    <row r="228" spans="1:65" s="13" customFormat="1" ht="11.25">
      <c r="B228" s="205"/>
      <c r="C228" s="206"/>
      <c r="D228" s="200" t="s">
        <v>136</v>
      </c>
      <c r="E228" s="207" t="s">
        <v>40</v>
      </c>
      <c r="F228" s="208" t="s">
        <v>351</v>
      </c>
      <c r="G228" s="206"/>
      <c r="H228" s="209">
        <v>143.185</v>
      </c>
      <c r="I228" s="210"/>
      <c r="J228" s="206"/>
      <c r="K228" s="206"/>
      <c r="L228" s="211"/>
      <c r="M228" s="212"/>
      <c r="N228" s="213"/>
      <c r="O228" s="213"/>
      <c r="P228" s="213"/>
      <c r="Q228" s="213"/>
      <c r="R228" s="213"/>
      <c r="S228" s="213"/>
      <c r="T228" s="214"/>
      <c r="AT228" s="215" t="s">
        <v>136</v>
      </c>
      <c r="AU228" s="215" t="s">
        <v>88</v>
      </c>
      <c r="AV228" s="13" t="s">
        <v>88</v>
      </c>
      <c r="AW228" s="13" t="s">
        <v>38</v>
      </c>
      <c r="AX228" s="13" t="s">
        <v>78</v>
      </c>
      <c r="AY228" s="215" t="s">
        <v>123</v>
      </c>
    </row>
    <row r="229" spans="1:65" s="13" customFormat="1" ht="11.25">
      <c r="B229" s="205"/>
      <c r="C229" s="206"/>
      <c r="D229" s="200" t="s">
        <v>136</v>
      </c>
      <c r="E229" s="207" t="s">
        <v>40</v>
      </c>
      <c r="F229" s="208" t="s">
        <v>352</v>
      </c>
      <c r="G229" s="206"/>
      <c r="H229" s="209">
        <v>218.75</v>
      </c>
      <c r="I229" s="210"/>
      <c r="J229" s="206"/>
      <c r="K229" s="206"/>
      <c r="L229" s="211"/>
      <c r="M229" s="212"/>
      <c r="N229" s="213"/>
      <c r="O229" s="213"/>
      <c r="P229" s="213"/>
      <c r="Q229" s="213"/>
      <c r="R229" s="213"/>
      <c r="S229" s="213"/>
      <c r="T229" s="214"/>
      <c r="AT229" s="215" t="s">
        <v>136</v>
      </c>
      <c r="AU229" s="215" t="s">
        <v>88</v>
      </c>
      <c r="AV229" s="13" t="s">
        <v>88</v>
      </c>
      <c r="AW229" s="13" t="s">
        <v>38</v>
      </c>
      <c r="AX229" s="13" t="s">
        <v>78</v>
      </c>
      <c r="AY229" s="215" t="s">
        <v>123</v>
      </c>
    </row>
    <row r="230" spans="1:65" s="13" customFormat="1" ht="11.25">
      <c r="B230" s="205"/>
      <c r="C230" s="206"/>
      <c r="D230" s="200" t="s">
        <v>136</v>
      </c>
      <c r="E230" s="207" t="s">
        <v>40</v>
      </c>
      <c r="F230" s="208" t="s">
        <v>353</v>
      </c>
      <c r="G230" s="206"/>
      <c r="H230" s="209">
        <v>185.7</v>
      </c>
      <c r="I230" s="210"/>
      <c r="J230" s="206"/>
      <c r="K230" s="206"/>
      <c r="L230" s="211"/>
      <c r="M230" s="212"/>
      <c r="N230" s="213"/>
      <c r="O230" s="213"/>
      <c r="P230" s="213"/>
      <c r="Q230" s="213"/>
      <c r="R230" s="213"/>
      <c r="S230" s="213"/>
      <c r="T230" s="214"/>
      <c r="AT230" s="215" t="s">
        <v>136</v>
      </c>
      <c r="AU230" s="215" t="s">
        <v>88</v>
      </c>
      <c r="AV230" s="13" t="s">
        <v>88</v>
      </c>
      <c r="AW230" s="13" t="s">
        <v>38</v>
      </c>
      <c r="AX230" s="13" t="s">
        <v>78</v>
      </c>
      <c r="AY230" s="215" t="s">
        <v>123</v>
      </c>
    </row>
    <row r="231" spans="1:65" s="2" customFormat="1" ht="16.5" customHeight="1">
      <c r="A231" s="34"/>
      <c r="B231" s="35"/>
      <c r="C231" s="187" t="s">
        <v>366</v>
      </c>
      <c r="D231" s="187" t="s">
        <v>126</v>
      </c>
      <c r="E231" s="188" t="s">
        <v>367</v>
      </c>
      <c r="F231" s="189" t="s">
        <v>368</v>
      </c>
      <c r="G231" s="190" t="s">
        <v>173</v>
      </c>
      <c r="H231" s="191">
        <v>6</v>
      </c>
      <c r="I231" s="192"/>
      <c r="J231" s="193">
        <f>ROUND(I231*H231,2)</f>
        <v>0</v>
      </c>
      <c r="K231" s="189" t="s">
        <v>130</v>
      </c>
      <c r="L231" s="39"/>
      <c r="M231" s="194" t="s">
        <v>40</v>
      </c>
      <c r="N231" s="195" t="s">
        <v>49</v>
      </c>
      <c r="O231" s="64"/>
      <c r="P231" s="196">
        <f>O231*H231</f>
        <v>0</v>
      </c>
      <c r="Q231" s="196">
        <v>0</v>
      </c>
      <c r="R231" s="196">
        <f>Q231*H231</f>
        <v>0</v>
      </c>
      <c r="S231" s="196">
        <v>0</v>
      </c>
      <c r="T231" s="197">
        <f>S231*H231</f>
        <v>0</v>
      </c>
      <c r="U231" s="34"/>
      <c r="V231" s="34"/>
      <c r="W231" s="34"/>
      <c r="X231" s="34"/>
      <c r="Y231" s="34"/>
      <c r="Z231" s="34"/>
      <c r="AA231" s="34"/>
      <c r="AB231" s="34"/>
      <c r="AC231" s="34"/>
      <c r="AD231" s="34"/>
      <c r="AE231" s="34"/>
      <c r="AR231" s="198" t="s">
        <v>150</v>
      </c>
      <c r="AT231" s="198" t="s">
        <v>126</v>
      </c>
      <c r="AU231" s="198" t="s">
        <v>88</v>
      </c>
      <c r="AY231" s="17" t="s">
        <v>123</v>
      </c>
      <c r="BE231" s="199">
        <f>IF(N231="základní",J231,0)</f>
        <v>0</v>
      </c>
      <c r="BF231" s="199">
        <f>IF(N231="snížená",J231,0)</f>
        <v>0</v>
      </c>
      <c r="BG231" s="199">
        <f>IF(N231="zákl. přenesená",J231,0)</f>
        <v>0</v>
      </c>
      <c r="BH231" s="199">
        <f>IF(N231="sníž. přenesená",J231,0)</f>
        <v>0</v>
      </c>
      <c r="BI231" s="199">
        <f>IF(N231="nulová",J231,0)</f>
        <v>0</v>
      </c>
      <c r="BJ231" s="17" t="s">
        <v>86</v>
      </c>
      <c r="BK231" s="199">
        <f>ROUND(I231*H231,2)</f>
        <v>0</v>
      </c>
      <c r="BL231" s="17" t="s">
        <v>150</v>
      </c>
      <c r="BM231" s="198" t="s">
        <v>369</v>
      </c>
    </row>
    <row r="232" spans="1:65" s="2" customFormat="1" ht="19.5">
      <c r="A232" s="34"/>
      <c r="B232" s="35"/>
      <c r="C232" s="36"/>
      <c r="D232" s="200" t="s">
        <v>133</v>
      </c>
      <c r="E232" s="36"/>
      <c r="F232" s="201" t="s">
        <v>370</v>
      </c>
      <c r="G232" s="36"/>
      <c r="H232" s="36"/>
      <c r="I232" s="108"/>
      <c r="J232" s="36"/>
      <c r="K232" s="36"/>
      <c r="L232" s="39"/>
      <c r="M232" s="202"/>
      <c r="N232" s="203"/>
      <c r="O232" s="64"/>
      <c r="P232" s="64"/>
      <c r="Q232" s="64"/>
      <c r="R232" s="64"/>
      <c r="S232" s="64"/>
      <c r="T232" s="65"/>
      <c r="U232" s="34"/>
      <c r="V232" s="34"/>
      <c r="W232" s="34"/>
      <c r="X232" s="34"/>
      <c r="Y232" s="34"/>
      <c r="Z232" s="34"/>
      <c r="AA232" s="34"/>
      <c r="AB232" s="34"/>
      <c r="AC232" s="34"/>
      <c r="AD232" s="34"/>
      <c r="AE232" s="34"/>
      <c r="AT232" s="17" t="s">
        <v>133</v>
      </c>
      <c r="AU232" s="17" t="s">
        <v>88</v>
      </c>
    </row>
    <row r="233" spans="1:65" s="2" customFormat="1" ht="68.25">
      <c r="A233" s="34"/>
      <c r="B233" s="35"/>
      <c r="C233" s="36"/>
      <c r="D233" s="200" t="s">
        <v>202</v>
      </c>
      <c r="E233" s="36"/>
      <c r="F233" s="204" t="s">
        <v>371</v>
      </c>
      <c r="G233" s="36"/>
      <c r="H233" s="36"/>
      <c r="I233" s="108"/>
      <c r="J233" s="36"/>
      <c r="K233" s="36"/>
      <c r="L233" s="39"/>
      <c r="M233" s="202"/>
      <c r="N233" s="203"/>
      <c r="O233" s="64"/>
      <c r="P233" s="64"/>
      <c r="Q233" s="64"/>
      <c r="R233" s="64"/>
      <c r="S233" s="64"/>
      <c r="T233" s="65"/>
      <c r="U233" s="34"/>
      <c r="V233" s="34"/>
      <c r="W233" s="34"/>
      <c r="X233" s="34"/>
      <c r="Y233" s="34"/>
      <c r="Z233" s="34"/>
      <c r="AA233" s="34"/>
      <c r="AB233" s="34"/>
      <c r="AC233" s="34"/>
      <c r="AD233" s="34"/>
      <c r="AE233" s="34"/>
      <c r="AT233" s="17" t="s">
        <v>202</v>
      </c>
      <c r="AU233" s="17" t="s">
        <v>88</v>
      </c>
    </row>
    <row r="234" spans="1:65" s="13" customFormat="1" ht="11.25">
      <c r="B234" s="205"/>
      <c r="C234" s="206"/>
      <c r="D234" s="200" t="s">
        <v>136</v>
      </c>
      <c r="E234" s="207" t="s">
        <v>40</v>
      </c>
      <c r="F234" s="208" t="s">
        <v>372</v>
      </c>
      <c r="G234" s="206"/>
      <c r="H234" s="209">
        <v>6</v>
      </c>
      <c r="I234" s="210"/>
      <c r="J234" s="206"/>
      <c r="K234" s="206"/>
      <c r="L234" s="211"/>
      <c r="M234" s="212"/>
      <c r="N234" s="213"/>
      <c r="O234" s="213"/>
      <c r="P234" s="213"/>
      <c r="Q234" s="213"/>
      <c r="R234" s="213"/>
      <c r="S234" s="213"/>
      <c r="T234" s="214"/>
      <c r="AT234" s="215" t="s">
        <v>136</v>
      </c>
      <c r="AU234" s="215" t="s">
        <v>88</v>
      </c>
      <c r="AV234" s="13" t="s">
        <v>88</v>
      </c>
      <c r="AW234" s="13" t="s">
        <v>38</v>
      </c>
      <c r="AX234" s="13" t="s">
        <v>78</v>
      </c>
      <c r="AY234" s="215" t="s">
        <v>123</v>
      </c>
    </row>
    <row r="235" spans="1:65" s="2" customFormat="1" ht="21.75" customHeight="1">
      <c r="A235" s="34"/>
      <c r="B235" s="35"/>
      <c r="C235" s="187" t="s">
        <v>373</v>
      </c>
      <c r="D235" s="187" t="s">
        <v>126</v>
      </c>
      <c r="E235" s="188" t="s">
        <v>374</v>
      </c>
      <c r="F235" s="189" t="s">
        <v>375</v>
      </c>
      <c r="G235" s="190" t="s">
        <v>173</v>
      </c>
      <c r="H235" s="191">
        <v>360</v>
      </c>
      <c r="I235" s="192"/>
      <c r="J235" s="193">
        <f>ROUND(I235*H235,2)</f>
        <v>0</v>
      </c>
      <c r="K235" s="189" t="s">
        <v>130</v>
      </c>
      <c r="L235" s="39"/>
      <c r="M235" s="194" t="s">
        <v>40</v>
      </c>
      <c r="N235" s="195" t="s">
        <v>49</v>
      </c>
      <c r="O235" s="64"/>
      <c r="P235" s="196">
        <f>O235*H235</f>
        <v>0</v>
      </c>
      <c r="Q235" s="196">
        <v>0</v>
      </c>
      <c r="R235" s="196">
        <f>Q235*H235</f>
        <v>0</v>
      </c>
      <c r="S235" s="196">
        <v>0</v>
      </c>
      <c r="T235" s="197">
        <f>S235*H235</f>
        <v>0</v>
      </c>
      <c r="U235" s="34"/>
      <c r="V235" s="34"/>
      <c r="W235" s="34"/>
      <c r="X235" s="34"/>
      <c r="Y235" s="34"/>
      <c r="Z235" s="34"/>
      <c r="AA235" s="34"/>
      <c r="AB235" s="34"/>
      <c r="AC235" s="34"/>
      <c r="AD235" s="34"/>
      <c r="AE235" s="34"/>
      <c r="AR235" s="198" t="s">
        <v>150</v>
      </c>
      <c r="AT235" s="198" t="s">
        <v>126</v>
      </c>
      <c r="AU235" s="198" t="s">
        <v>88</v>
      </c>
      <c r="AY235" s="17" t="s">
        <v>123</v>
      </c>
      <c r="BE235" s="199">
        <f>IF(N235="základní",J235,0)</f>
        <v>0</v>
      </c>
      <c r="BF235" s="199">
        <f>IF(N235="snížená",J235,0)</f>
        <v>0</v>
      </c>
      <c r="BG235" s="199">
        <f>IF(N235="zákl. přenesená",J235,0)</f>
        <v>0</v>
      </c>
      <c r="BH235" s="199">
        <f>IF(N235="sníž. přenesená",J235,0)</f>
        <v>0</v>
      </c>
      <c r="BI235" s="199">
        <f>IF(N235="nulová",J235,0)</f>
        <v>0</v>
      </c>
      <c r="BJ235" s="17" t="s">
        <v>86</v>
      </c>
      <c r="BK235" s="199">
        <f>ROUND(I235*H235,2)</f>
        <v>0</v>
      </c>
      <c r="BL235" s="17" t="s">
        <v>150</v>
      </c>
      <c r="BM235" s="198" t="s">
        <v>376</v>
      </c>
    </row>
    <row r="236" spans="1:65" s="2" customFormat="1" ht="19.5">
      <c r="A236" s="34"/>
      <c r="B236" s="35"/>
      <c r="C236" s="36"/>
      <c r="D236" s="200" t="s">
        <v>133</v>
      </c>
      <c r="E236" s="36"/>
      <c r="F236" s="201" t="s">
        <v>377</v>
      </c>
      <c r="G236" s="36"/>
      <c r="H236" s="36"/>
      <c r="I236" s="108"/>
      <c r="J236" s="36"/>
      <c r="K236" s="36"/>
      <c r="L236" s="39"/>
      <c r="M236" s="202"/>
      <c r="N236" s="203"/>
      <c r="O236" s="64"/>
      <c r="P236" s="64"/>
      <c r="Q236" s="64"/>
      <c r="R236" s="64"/>
      <c r="S236" s="64"/>
      <c r="T236" s="65"/>
      <c r="U236" s="34"/>
      <c r="V236" s="34"/>
      <c r="W236" s="34"/>
      <c r="X236" s="34"/>
      <c r="Y236" s="34"/>
      <c r="Z236" s="34"/>
      <c r="AA236" s="34"/>
      <c r="AB236" s="34"/>
      <c r="AC236" s="34"/>
      <c r="AD236" s="34"/>
      <c r="AE236" s="34"/>
      <c r="AT236" s="17" t="s">
        <v>133</v>
      </c>
      <c r="AU236" s="17" t="s">
        <v>88</v>
      </c>
    </row>
    <row r="237" spans="1:65" s="2" customFormat="1" ht="68.25">
      <c r="A237" s="34"/>
      <c r="B237" s="35"/>
      <c r="C237" s="36"/>
      <c r="D237" s="200" t="s">
        <v>202</v>
      </c>
      <c r="E237" s="36"/>
      <c r="F237" s="204" t="s">
        <v>371</v>
      </c>
      <c r="G237" s="36"/>
      <c r="H237" s="36"/>
      <c r="I237" s="108"/>
      <c r="J237" s="36"/>
      <c r="K237" s="36"/>
      <c r="L237" s="39"/>
      <c r="M237" s="202"/>
      <c r="N237" s="203"/>
      <c r="O237" s="64"/>
      <c r="P237" s="64"/>
      <c r="Q237" s="64"/>
      <c r="R237" s="64"/>
      <c r="S237" s="64"/>
      <c r="T237" s="65"/>
      <c r="U237" s="34"/>
      <c r="V237" s="34"/>
      <c r="W237" s="34"/>
      <c r="X237" s="34"/>
      <c r="Y237" s="34"/>
      <c r="Z237" s="34"/>
      <c r="AA237" s="34"/>
      <c r="AB237" s="34"/>
      <c r="AC237" s="34"/>
      <c r="AD237" s="34"/>
      <c r="AE237" s="34"/>
      <c r="AT237" s="17" t="s">
        <v>202</v>
      </c>
      <c r="AU237" s="17" t="s">
        <v>88</v>
      </c>
    </row>
    <row r="238" spans="1:65" s="13" customFormat="1" ht="11.25">
      <c r="B238" s="205"/>
      <c r="C238" s="206"/>
      <c r="D238" s="200" t="s">
        <v>136</v>
      </c>
      <c r="E238" s="207" t="s">
        <v>40</v>
      </c>
      <c r="F238" s="208" t="s">
        <v>372</v>
      </c>
      <c r="G238" s="206"/>
      <c r="H238" s="209">
        <v>6</v>
      </c>
      <c r="I238" s="210"/>
      <c r="J238" s="206"/>
      <c r="K238" s="206"/>
      <c r="L238" s="211"/>
      <c r="M238" s="212"/>
      <c r="N238" s="213"/>
      <c r="O238" s="213"/>
      <c r="P238" s="213"/>
      <c r="Q238" s="213"/>
      <c r="R238" s="213"/>
      <c r="S238" s="213"/>
      <c r="T238" s="214"/>
      <c r="AT238" s="215" t="s">
        <v>136</v>
      </c>
      <c r="AU238" s="215" t="s">
        <v>88</v>
      </c>
      <c r="AV238" s="13" t="s">
        <v>88</v>
      </c>
      <c r="AW238" s="13" t="s">
        <v>38</v>
      </c>
      <c r="AX238" s="13" t="s">
        <v>78</v>
      </c>
      <c r="AY238" s="215" t="s">
        <v>123</v>
      </c>
    </row>
    <row r="239" spans="1:65" s="13" customFormat="1" ht="11.25">
      <c r="B239" s="205"/>
      <c r="C239" s="206"/>
      <c r="D239" s="200" t="s">
        <v>136</v>
      </c>
      <c r="E239" s="206"/>
      <c r="F239" s="208" t="s">
        <v>378</v>
      </c>
      <c r="G239" s="206"/>
      <c r="H239" s="209">
        <v>360</v>
      </c>
      <c r="I239" s="210"/>
      <c r="J239" s="206"/>
      <c r="K239" s="206"/>
      <c r="L239" s="211"/>
      <c r="M239" s="212"/>
      <c r="N239" s="213"/>
      <c r="O239" s="213"/>
      <c r="P239" s="213"/>
      <c r="Q239" s="213"/>
      <c r="R239" s="213"/>
      <c r="S239" s="213"/>
      <c r="T239" s="214"/>
      <c r="AT239" s="215" t="s">
        <v>136</v>
      </c>
      <c r="AU239" s="215" t="s">
        <v>88</v>
      </c>
      <c r="AV239" s="13" t="s">
        <v>88</v>
      </c>
      <c r="AW239" s="13" t="s">
        <v>4</v>
      </c>
      <c r="AX239" s="13" t="s">
        <v>86</v>
      </c>
      <c r="AY239" s="215" t="s">
        <v>123</v>
      </c>
    </row>
    <row r="240" spans="1:65" s="2" customFormat="1" ht="16.5" customHeight="1">
      <c r="A240" s="34"/>
      <c r="B240" s="35"/>
      <c r="C240" s="187" t="s">
        <v>379</v>
      </c>
      <c r="D240" s="187" t="s">
        <v>126</v>
      </c>
      <c r="E240" s="188" t="s">
        <v>380</v>
      </c>
      <c r="F240" s="189" t="s">
        <v>381</v>
      </c>
      <c r="G240" s="190" t="s">
        <v>173</v>
      </c>
      <c r="H240" s="191">
        <v>6</v>
      </c>
      <c r="I240" s="192"/>
      <c r="J240" s="193">
        <f>ROUND(I240*H240,2)</f>
        <v>0</v>
      </c>
      <c r="K240" s="189" t="s">
        <v>130</v>
      </c>
      <c r="L240" s="39"/>
      <c r="M240" s="194" t="s">
        <v>40</v>
      </c>
      <c r="N240" s="195" t="s">
        <v>49</v>
      </c>
      <c r="O240" s="64"/>
      <c r="P240" s="196">
        <f>O240*H240</f>
        <v>0</v>
      </c>
      <c r="Q240" s="196">
        <v>0</v>
      </c>
      <c r="R240" s="196">
        <f>Q240*H240</f>
        <v>0</v>
      </c>
      <c r="S240" s="196">
        <v>0</v>
      </c>
      <c r="T240" s="197">
        <f>S240*H240</f>
        <v>0</v>
      </c>
      <c r="U240" s="34"/>
      <c r="V240" s="34"/>
      <c r="W240" s="34"/>
      <c r="X240" s="34"/>
      <c r="Y240" s="34"/>
      <c r="Z240" s="34"/>
      <c r="AA240" s="34"/>
      <c r="AB240" s="34"/>
      <c r="AC240" s="34"/>
      <c r="AD240" s="34"/>
      <c r="AE240" s="34"/>
      <c r="AR240" s="198" t="s">
        <v>150</v>
      </c>
      <c r="AT240" s="198" t="s">
        <v>126</v>
      </c>
      <c r="AU240" s="198" t="s">
        <v>88</v>
      </c>
      <c r="AY240" s="17" t="s">
        <v>123</v>
      </c>
      <c r="BE240" s="199">
        <f>IF(N240="základní",J240,0)</f>
        <v>0</v>
      </c>
      <c r="BF240" s="199">
        <f>IF(N240="snížená",J240,0)</f>
        <v>0</v>
      </c>
      <c r="BG240" s="199">
        <f>IF(N240="zákl. přenesená",J240,0)</f>
        <v>0</v>
      </c>
      <c r="BH240" s="199">
        <f>IF(N240="sníž. přenesená",J240,0)</f>
        <v>0</v>
      </c>
      <c r="BI240" s="199">
        <f>IF(N240="nulová",J240,0)</f>
        <v>0</v>
      </c>
      <c r="BJ240" s="17" t="s">
        <v>86</v>
      </c>
      <c r="BK240" s="199">
        <f>ROUND(I240*H240,2)</f>
        <v>0</v>
      </c>
      <c r="BL240" s="17" t="s">
        <v>150</v>
      </c>
      <c r="BM240" s="198" t="s">
        <v>382</v>
      </c>
    </row>
    <row r="241" spans="1:65" s="2" customFormat="1" ht="19.5">
      <c r="A241" s="34"/>
      <c r="B241" s="35"/>
      <c r="C241" s="36"/>
      <c r="D241" s="200" t="s">
        <v>133</v>
      </c>
      <c r="E241" s="36"/>
      <c r="F241" s="201" t="s">
        <v>383</v>
      </c>
      <c r="G241" s="36"/>
      <c r="H241" s="36"/>
      <c r="I241" s="108"/>
      <c r="J241" s="36"/>
      <c r="K241" s="36"/>
      <c r="L241" s="39"/>
      <c r="M241" s="202"/>
      <c r="N241" s="203"/>
      <c r="O241" s="64"/>
      <c r="P241" s="64"/>
      <c r="Q241" s="64"/>
      <c r="R241" s="64"/>
      <c r="S241" s="64"/>
      <c r="T241" s="65"/>
      <c r="U241" s="34"/>
      <c r="V241" s="34"/>
      <c r="W241" s="34"/>
      <c r="X241" s="34"/>
      <c r="Y241" s="34"/>
      <c r="Z241" s="34"/>
      <c r="AA241" s="34"/>
      <c r="AB241" s="34"/>
      <c r="AC241" s="34"/>
      <c r="AD241" s="34"/>
      <c r="AE241" s="34"/>
      <c r="AT241" s="17" t="s">
        <v>133</v>
      </c>
      <c r="AU241" s="17" t="s">
        <v>88</v>
      </c>
    </row>
    <row r="242" spans="1:65" s="2" customFormat="1" ht="48.75">
      <c r="A242" s="34"/>
      <c r="B242" s="35"/>
      <c r="C242" s="36"/>
      <c r="D242" s="200" t="s">
        <v>202</v>
      </c>
      <c r="E242" s="36"/>
      <c r="F242" s="204" t="s">
        <v>384</v>
      </c>
      <c r="G242" s="36"/>
      <c r="H242" s="36"/>
      <c r="I242" s="108"/>
      <c r="J242" s="36"/>
      <c r="K242" s="36"/>
      <c r="L242" s="39"/>
      <c r="M242" s="202"/>
      <c r="N242" s="203"/>
      <c r="O242" s="64"/>
      <c r="P242" s="64"/>
      <c r="Q242" s="64"/>
      <c r="R242" s="64"/>
      <c r="S242" s="64"/>
      <c r="T242" s="65"/>
      <c r="U242" s="34"/>
      <c r="V242" s="34"/>
      <c r="W242" s="34"/>
      <c r="X242" s="34"/>
      <c r="Y242" s="34"/>
      <c r="Z242" s="34"/>
      <c r="AA242" s="34"/>
      <c r="AB242" s="34"/>
      <c r="AC242" s="34"/>
      <c r="AD242" s="34"/>
      <c r="AE242" s="34"/>
      <c r="AT242" s="17" t="s">
        <v>202</v>
      </c>
      <c r="AU242" s="17" t="s">
        <v>88</v>
      </c>
    </row>
    <row r="243" spans="1:65" s="13" customFormat="1" ht="11.25">
      <c r="B243" s="205"/>
      <c r="C243" s="206"/>
      <c r="D243" s="200" t="s">
        <v>136</v>
      </c>
      <c r="E243" s="207" t="s">
        <v>40</v>
      </c>
      <c r="F243" s="208" t="s">
        <v>372</v>
      </c>
      <c r="G243" s="206"/>
      <c r="H243" s="209">
        <v>6</v>
      </c>
      <c r="I243" s="210"/>
      <c r="J243" s="206"/>
      <c r="K243" s="206"/>
      <c r="L243" s="211"/>
      <c r="M243" s="212"/>
      <c r="N243" s="213"/>
      <c r="O243" s="213"/>
      <c r="P243" s="213"/>
      <c r="Q243" s="213"/>
      <c r="R243" s="213"/>
      <c r="S243" s="213"/>
      <c r="T243" s="214"/>
      <c r="AT243" s="215" t="s">
        <v>136</v>
      </c>
      <c r="AU243" s="215" t="s">
        <v>88</v>
      </c>
      <c r="AV243" s="13" t="s">
        <v>88</v>
      </c>
      <c r="AW243" s="13" t="s">
        <v>38</v>
      </c>
      <c r="AX243" s="13" t="s">
        <v>78</v>
      </c>
      <c r="AY243" s="215" t="s">
        <v>123</v>
      </c>
    </row>
    <row r="244" spans="1:65" s="2" customFormat="1" ht="21.75" customHeight="1">
      <c r="A244" s="34"/>
      <c r="B244" s="35"/>
      <c r="C244" s="187" t="s">
        <v>385</v>
      </c>
      <c r="D244" s="187" t="s">
        <v>126</v>
      </c>
      <c r="E244" s="188" t="s">
        <v>386</v>
      </c>
      <c r="F244" s="189" t="s">
        <v>387</v>
      </c>
      <c r="G244" s="190" t="s">
        <v>199</v>
      </c>
      <c r="H244" s="191">
        <v>372.19499999999999</v>
      </c>
      <c r="I244" s="192"/>
      <c r="J244" s="193">
        <f>ROUND(I244*H244,2)</f>
        <v>0</v>
      </c>
      <c r="K244" s="189" t="s">
        <v>130</v>
      </c>
      <c r="L244" s="39"/>
      <c r="M244" s="194" t="s">
        <v>40</v>
      </c>
      <c r="N244" s="195" t="s">
        <v>49</v>
      </c>
      <c r="O244" s="64"/>
      <c r="P244" s="196">
        <f>O244*H244</f>
        <v>0</v>
      </c>
      <c r="Q244" s="196">
        <v>4.0000000000000003E-5</v>
      </c>
      <c r="R244" s="196">
        <f>Q244*H244</f>
        <v>1.4887800000000001E-2</v>
      </c>
      <c r="S244" s="196">
        <v>0</v>
      </c>
      <c r="T244" s="197">
        <f>S244*H244</f>
        <v>0</v>
      </c>
      <c r="U244" s="34"/>
      <c r="V244" s="34"/>
      <c r="W244" s="34"/>
      <c r="X244" s="34"/>
      <c r="Y244" s="34"/>
      <c r="Z244" s="34"/>
      <c r="AA244" s="34"/>
      <c r="AB244" s="34"/>
      <c r="AC244" s="34"/>
      <c r="AD244" s="34"/>
      <c r="AE244" s="34"/>
      <c r="AR244" s="198" t="s">
        <v>150</v>
      </c>
      <c r="AT244" s="198" t="s">
        <v>126</v>
      </c>
      <c r="AU244" s="198" t="s">
        <v>88</v>
      </c>
      <c r="AY244" s="17" t="s">
        <v>123</v>
      </c>
      <c r="BE244" s="199">
        <f>IF(N244="základní",J244,0)</f>
        <v>0</v>
      </c>
      <c r="BF244" s="199">
        <f>IF(N244="snížená",J244,0)</f>
        <v>0</v>
      </c>
      <c r="BG244" s="199">
        <f>IF(N244="zákl. přenesená",J244,0)</f>
        <v>0</v>
      </c>
      <c r="BH244" s="199">
        <f>IF(N244="sníž. přenesená",J244,0)</f>
        <v>0</v>
      </c>
      <c r="BI244" s="199">
        <f>IF(N244="nulová",J244,0)</f>
        <v>0</v>
      </c>
      <c r="BJ244" s="17" t="s">
        <v>86</v>
      </c>
      <c r="BK244" s="199">
        <f>ROUND(I244*H244,2)</f>
        <v>0</v>
      </c>
      <c r="BL244" s="17" t="s">
        <v>150</v>
      </c>
      <c r="BM244" s="198" t="s">
        <v>388</v>
      </c>
    </row>
    <row r="245" spans="1:65" s="2" customFormat="1" ht="19.5">
      <c r="A245" s="34"/>
      <c r="B245" s="35"/>
      <c r="C245" s="36"/>
      <c r="D245" s="200" t="s">
        <v>133</v>
      </c>
      <c r="E245" s="36"/>
      <c r="F245" s="201" t="s">
        <v>389</v>
      </c>
      <c r="G245" s="36"/>
      <c r="H245" s="36"/>
      <c r="I245" s="108"/>
      <c r="J245" s="36"/>
      <c r="K245" s="36"/>
      <c r="L245" s="39"/>
      <c r="M245" s="202"/>
      <c r="N245" s="203"/>
      <c r="O245" s="64"/>
      <c r="P245" s="64"/>
      <c r="Q245" s="64"/>
      <c r="R245" s="64"/>
      <c r="S245" s="64"/>
      <c r="T245" s="65"/>
      <c r="U245" s="34"/>
      <c r="V245" s="34"/>
      <c r="W245" s="34"/>
      <c r="X245" s="34"/>
      <c r="Y245" s="34"/>
      <c r="Z245" s="34"/>
      <c r="AA245" s="34"/>
      <c r="AB245" s="34"/>
      <c r="AC245" s="34"/>
      <c r="AD245" s="34"/>
      <c r="AE245" s="34"/>
      <c r="AT245" s="17" t="s">
        <v>133</v>
      </c>
      <c r="AU245" s="17" t="s">
        <v>88</v>
      </c>
    </row>
    <row r="246" spans="1:65" s="2" customFormat="1" ht="273">
      <c r="A246" s="34"/>
      <c r="B246" s="35"/>
      <c r="C246" s="36"/>
      <c r="D246" s="200" t="s">
        <v>202</v>
      </c>
      <c r="E246" s="36"/>
      <c r="F246" s="204" t="s">
        <v>390</v>
      </c>
      <c r="G246" s="36"/>
      <c r="H246" s="36"/>
      <c r="I246" s="108"/>
      <c r="J246" s="36"/>
      <c r="K246" s="36"/>
      <c r="L246" s="39"/>
      <c r="M246" s="202"/>
      <c r="N246" s="203"/>
      <c r="O246" s="64"/>
      <c r="P246" s="64"/>
      <c r="Q246" s="64"/>
      <c r="R246" s="64"/>
      <c r="S246" s="64"/>
      <c r="T246" s="65"/>
      <c r="U246" s="34"/>
      <c r="V246" s="34"/>
      <c r="W246" s="34"/>
      <c r="X246" s="34"/>
      <c r="Y246" s="34"/>
      <c r="Z246" s="34"/>
      <c r="AA246" s="34"/>
      <c r="AB246" s="34"/>
      <c r="AC246" s="34"/>
      <c r="AD246" s="34"/>
      <c r="AE246" s="34"/>
      <c r="AT246" s="17" t="s">
        <v>202</v>
      </c>
      <c r="AU246" s="17" t="s">
        <v>88</v>
      </c>
    </row>
    <row r="247" spans="1:65" s="13" customFormat="1" ht="11.25">
      <c r="B247" s="205"/>
      <c r="C247" s="206"/>
      <c r="D247" s="200" t="s">
        <v>136</v>
      </c>
      <c r="E247" s="207" t="s">
        <v>40</v>
      </c>
      <c r="F247" s="208" t="s">
        <v>391</v>
      </c>
      <c r="G247" s="206"/>
      <c r="H247" s="209">
        <v>372.19499999999999</v>
      </c>
      <c r="I247" s="210"/>
      <c r="J247" s="206"/>
      <c r="K247" s="206"/>
      <c r="L247" s="211"/>
      <c r="M247" s="212"/>
      <c r="N247" s="213"/>
      <c r="O247" s="213"/>
      <c r="P247" s="213"/>
      <c r="Q247" s="213"/>
      <c r="R247" s="213"/>
      <c r="S247" s="213"/>
      <c r="T247" s="214"/>
      <c r="AT247" s="215" t="s">
        <v>136</v>
      </c>
      <c r="AU247" s="215" t="s">
        <v>88</v>
      </c>
      <c r="AV247" s="13" t="s">
        <v>88</v>
      </c>
      <c r="AW247" s="13" t="s">
        <v>38</v>
      </c>
      <c r="AX247" s="13" t="s">
        <v>78</v>
      </c>
      <c r="AY247" s="215" t="s">
        <v>123</v>
      </c>
    </row>
    <row r="248" spans="1:65" s="2" customFormat="1" ht="16.5" customHeight="1">
      <c r="A248" s="34"/>
      <c r="B248" s="35"/>
      <c r="C248" s="187" t="s">
        <v>392</v>
      </c>
      <c r="D248" s="187" t="s">
        <v>126</v>
      </c>
      <c r="E248" s="188" t="s">
        <v>393</v>
      </c>
      <c r="F248" s="189" t="s">
        <v>394</v>
      </c>
      <c r="G248" s="190" t="s">
        <v>239</v>
      </c>
      <c r="H248" s="191">
        <v>3.7970000000000002</v>
      </c>
      <c r="I248" s="192"/>
      <c r="J248" s="193">
        <f>ROUND(I248*H248,2)</f>
        <v>0</v>
      </c>
      <c r="K248" s="189" t="s">
        <v>130</v>
      </c>
      <c r="L248" s="39"/>
      <c r="M248" s="194" t="s">
        <v>40</v>
      </c>
      <c r="N248" s="195" t="s">
        <v>49</v>
      </c>
      <c r="O248" s="64"/>
      <c r="P248" s="196">
        <f>O248*H248</f>
        <v>0</v>
      </c>
      <c r="Q248" s="196">
        <v>0</v>
      </c>
      <c r="R248" s="196">
        <f>Q248*H248</f>
        <v>0</v>
      </c>
      <c r="S248" s="196">
        <v>1.671</v>
      </c>
      <c r="T248" s="197">
        <f>S248*H248</f>
        <v>6.3447870000000002</v>
      </c>
      <c r="U248" s="34"/>
      <c r="V248" s="34"/>
      <c r="W248" s="34"/>
      <c r="X248" s="34"/>
      <c r="Y248" s="34"/>
      <c r="Z248" s="34"/>
      <c r="AA248" s="34"/>
      <c r="AB248" s="34"/>
      <c r="AC248" s="34"/>
      <c r="AD248" s="34"/>
      <c r="AE248" s="34"/>
      <c r="AR248" s="198" t="s">
        <v>150</v>
      </c>
      <c r="AT248" s="198" t="s">
        <v>126</v>
      </c>
      <c r="AU248" s="198" t="s">
        <v>88</v>
      </c>
      <c r="AY248" s="17" t="s">
        <v>123</v>
      </c>
      <c r="BE248" s="199">
        <f>IF(N248="základní",J248,0)</f>
        <v>0</v>
      </c>
      <c r="BF248" s="199">
        <f>IF(N248="snížená",J248,0)</f>
        <v>0</v>
      </c>
      <c r="BG248" s="199">
        <f>IF(N248="zákl. přenesená",J248,0)</f>
        <v>0</v>
      </c>
      <c r="BH248" s="199">
        <f>IF(N248="sníž. přenesená",J248,0)</f>
        <v>0</v>
      </c>
      <c r="BI248" s="199">
        <f>IF(N248="nulová",J248,0)</f>
        <v>0</v>
      </c>
      <c r="BJ248" s="17" t="s">
        <v>86</v>
      </c>
      <c r="BK248" s="199">
        <f>ROUND(I248*H248,2)</f>
        <v>0</v>
      </c>
      <c r="BL248" s="17" t="s">
        <v>150</v>
      </c>
      <c r="BM248" s="198" t="s">
        <v>395</v>
      </c>
    </row>
    <row r="249" spans="1:65" s="2" customFormat="1" ht="29.25">
      <c r="A249" s="34"/>
      <c r="B249" s="35"/>
      <c r="C249" s="36"/>
      <c r="D249" s="200" t="s">
        <v>133</v>
      </c>
      <c r="E249" s="36"/>
      <c r="F249" s="201" t="s">
        <v>396</v>
      </c>
      <c r="G249" s="36"/>
      <c r="H249" s="36"/>
      <c r="I249" s="108"/>
      <c r="J249" s="36"/>
      <c r="K249" s="36"/>
      <c r="L249" s="39"/>
      <c r="M249" s="202"/>
      <c r="N249" s="203"/>
      <c r="O249" s="64"/>
      <c r="P249" s="64"/>
      <c r="Q249" s="64"/>
      <c r="R249" s="64"/>
      <c r="S249" s="64"/>
      <c r="T249" s="65"/>
      <c r="U249" s="34"/>
      <c r="V249" s="34"/>
      <c r="W249" s="34"/>
      <c r="X249" s="34"/>
      <c r="Y249" s="34"/>
      <c r="Z249" s="34"/>
      <c r="AA249" s="34"/>
      <c r="AB249" s="34"/>
      <c r="AC249" s="34"/>
      <c r="AD249" s="34"/>
      <c r="AE249" s="34"/>
      <c r="AT249" s="17" t="s">
        <v>133</v>
      </c>
      <c r="AU249" s="17" t="s">
        <v>88</v>
      </c>
    </row>
    <row r="250" spans="1:65" s="2" customFormat="1" ht="48.75">
      <c r="A250" s="34"/>
      <c r="B250" s="35"/>
      <c r="C250" s="36"/>
      <c r="D250" s="200" t="s">
        <v>202</v>
      </c>
      <c r="E250" s="36"/>
      <c r="F250" s="204" t="s">
        <v>397</v>
      </c>
      <c r="G250" s="36"/>
      <c r="H250" s="36"/>
      <c r="I250" s="108"/>
      <c r="J250" s="36"/>
      <c r="K250" s="36"/>
      <c r="L250" s="39"/>
      <c r="M250" s="202"/>
      <c r="N250" s="203"/>
      <c r="O250" s="64"/>
      <c r="P250" s="64"/>
      <c r="Q250" s="64"/>
      <c r="R250" s="64"/>
      <c r="S250" s="64"/>
      <c r="T250" s="65"/>
      <c r="U250" s="34"/>
      <c r="V250" s="34"/>
      <c r="W250" s="34"/>
      <c r="X250" s="34"/>
      <c r="Y250" s="34"/>
      <c r="Z250" s="34"/>
      <c r="AA250" s="34"/>
      <c r="AB250" s="34"/>
      <c r="AC250" s="34"/>
      <c r="AD250" s="34"/>
      <c r="AE250" s="34"/>
      <c r="AT250" s="17" t="s">
        <v>202</v>
      </c>
      <c r="AU250" s="17" t="s">
        <v>88</v>
      </c>
    </row>
    <row r="251" spans="1:65" s="13" customFormat="1" ht="11.25">
      <c r="B251" s="205"/>
      <c r="C251" s="206"/>
      <c r="D251" s="200" t="s">
        <v>136</v>
      </c>
      <c r="E251" s="207" t="s">
        <v>40</v>
      </c>
      <c r="F251" s="208" t="s">
        <v>284</v>
      </c>
      <c r="G251" s="206"/>
      <c r="H251" s="209">
        <v>1.3129999999999999</v>
      </c>
      <c r="I251" s="210"/>
      <c r="J251" s="206"/>
      <c r="K251" s="206"/>
      <c r="L251" s="211"/>
      <c r="M251" s="212"/>
      <c r="N251" s="213"/>
      <c r="O251" s="213"/>
      <c r="P251" s="213"/>
      <c r="Q251" s="213"/>
      <c r="R251" s="213"/>
      <c r="S251" s="213"/>
      <c r="T251" s="214"/>
      <c r="AT251" s="215" t="s">
        <v>136</v>
      </c>
      <c r="AU251" s="215" t="s">
        <v>88</v>
      </c>
      <c r="AV251" s="13" t="s">
        <v>88</v>
      </c>
      <c r="AW251" s="13" t="s">
        <v>38</v>
      </c>
      <c r="AX251" s="13" t="s">
        <v>78</v>
      </c>
      <c r="AY251" s="215" t="s">
        <v>123</v>
      </c>
    </row>
    <row r="252" spans="1:65" s="13" customFormat="1" ht="11.25">
      <c r="B252" s="205"/>
      <c r="C252" s="206"/>
      <c r="D252" s="200" t="s">
        <v>136</v>
      </c>
      <c r="E252" s="207" t="s">
        <v>40</v>
      </c>
      <c r="F252" s="208" t="s">
        <v>398</v>
      </c>
      <c r="G252" s="206"/>
      <c r="H252" s="209">
        <v>2.484</v>
      </c>
      <c r="I252" s="210"/>
      <c r="J252" s="206"/>
      <c r="K252" s="206"/>
      <c r="L252" s="211"/>
      <c r="M252" s="212"/>
      <c r="N252" s="213"/>
      <c r="O252" s="213"/>
      <c r="P252" s="213"/>
      <c r="Q252" s="213"/>
      <c r="R252" s="213"/>
      <c r="S252" s="213"/>
      <c r="T252" s="214"/>
      <c r="AT252" s="215" t="s">
        <v>136</v>
      </c>
      <c r="AU252" s="215" t="s">
        <v>88</v>
      </c>
      <c r="AV252" s="13" t="s">
        <v>88</v>
      </c>
      <c r="AW252" s="13" t="s">
        <v>38</v>
      </c>
      <c r="AX252" s="13" t="s">
        <v>78</v>
      </c>
      <c r="AY252" s="215" t="s">
        <v>123</v>
      </c>
    </row>
    <row r="253" spans="1:65" s="12" customFormat="1" ht="22.9" customHeight="1">
      <c r="B253" s="171"/>
      <c r="C253" s="172"/>
      <c r="D253" s="173" t="s">
        <v>77</v>
      </c>
      <c r="E253" s="185" t="s">
        <v>399</v>
      </c>
      <c r="F253" s="185" t="s">
        <v>400</v>
      </c>
      <c r="G253" s="172"/>
      <c r="H253" s="172"/>
      <c r="I253" s="175"/>
      <c r="J253" s="186">
        <f>BK253</f>
        <v>0</v>
      </c>
      <c r="K253" s="172"/>
      <c r="L253" s="177"/>
      <c r="M253" s="178"/>
      <c r="N253" s="179"/>
      <c r="O253" s="179"/>
      <c r="P253" s="180">
        <f>SUM(P254:P313)</f>
        <v>0</v>
      </c>
      <c r="Q253" s="179"/>
      <c r="R253" s="180">
        <f>SUM(R254:R313)</f>
        <v>0</v>
      </c>
      <c r="S253" s="179"/>
      <c r="T253" s="181">
        <f>SUM(T254:T313)</f>
        <v>0</v>
      </c>
      <c r="AR253" s="182" t="s">
        <v>86</v>
      </c>
      <c r="AT253" s="183" t="s">
        <v>77</v>
      </c>
      <c r="AU253" s="183" t="s">
        <v>86</v>
      </c>
      <c r="AY253" s="182" t="s">
        <v>123</v>
      </c>
      <c r="BK253" s="184">
        <f>SUM(BK254:BK313)</f>
        <v>0</v>
      </c>
    </row>
    <row r="254" spans="1:65" s="2" customFormat="1" ht="21.75" customHeight="1">
      <c r="A254" s="34"/>
      <c r="B254" s="35"/>
      <c r="C254" s="187" t="s">
        <v>401</v>
      </c>
      <c r="D254" s="187" t="s">
        <v>126</v>
      </c>
      <c r="E254" s="188" t="s">
        <v>402</v>
      </c>
      <c r="F254" s="189" t="s">
        <v>403</v>
      </c>
      <c r="G254" s="190" t="s">
        <v>404</v>
      </c>
      <c r="H254" s="191">
        <v>31.991</v>
      </c>
      <c r="I254" s="192"/>
      <c r="J254" s="193">
        <f>ROUND(I254*H254,2)</f>
        <v>0</v>
      </c>
      <c r="K254" s="189" t="s">
        <v>130</v>
      </c>
      <c r="L254" s="39"/>
      <c r="M254" s="194" t="s">
        <v>40</v>
      </c>
      <c r="N254" s="195" t="s">
        <v>49</v>
      </c>
      <c r="O254" s="64"/>
      <c r="P254" s="196">
        <f>O254*H254</f>
        <v>0</v>
      </c>
      <c r="Q254" s="196">
        <v>0</v>
      </c>
      <c r="R254" s="196">
        <f>Q254*H254</f>
        <v>0</v>
      </c>
      <c r="S254" s="196">
        <v>0</v>
      </c>
      <c r="T254" s="197">
        <f>S254*H254</f>
        <v>0</v>
      </c>
      <c r="U254" s="34"/>
      <c r="V254" s="34"/>
      <c r="W254" s="34"/>
      <c r="X254" s="34"/>
      <c r="Y254" s="34"/>
      <c r="Z254" s="34"/>
      <c r="AA254" s="34"/>
      <c r="AB254" s="34"/>
      <c r="AC254" s="34"/>
      <c r="AD254" s="34"/>
      <c r="AE254" s="34"/>
      <c r="AR254" s="198" t="s">
        <v>150</v>
      </c>
      <c r="AT254" s="198" t="s">
        <v>126</v>
      </c>
      <c r="AU254" s="198" t="s">
        <v>88</v>
      </c>
      <c r="AY254" s="17" t="s">
        <v>123</v>
      </c>
      <c r="BE254" s="199">
        <f>IF(N254="základní",J254,0)</f>
        <v>0</v>
      </c>
      <c r="BF254" s="199">
        <f>IF(N254="snížená",J254,0)</f>
        <v>0</v>
      </c>
      <c r="BG254" s="199">
        <f>IF(N254="zákl. přenesená",J254,0)</f>
        <v>0</v>
      </c>
      <c r="BH254" s="199">
        <f>IF(N254="sníž. přenesená",J254,0)</f>
        <v>0</v>
      </c>
      <c r="BI254" s="199">
        <f>IF(N254="nulová",J254,0)</f>
        <v>0</v>
      </c>
      <c r="BJ254" s="17" t="s">
        <v>86</v>
      </c>
      <c r="BK254" s="199">
        <f>ROUND(I254*H254,2)</f>
        <v>0</v>
      </c>
      <c r="BL254" s="17" t="s">
        <v>150</v>
      </c>
      <c r="BM254" s="198" t="s">
        <v>405</v>
      </c>
    </row>
    <row r="255" spans="1:65" s="2" customFormat="1" ht="29.25">
      <c r="A255" s="34"/>
      <c r="B255" s="35"/>
      <c r="C255" s="36"/>
      <c r="D255" s="200" t="s">
        <v>133</v>
      </c>
      <c r="E255" s="36"/>
      <c r="F255" s="201" t="s">
        <v>406</v>
      </c>
      <c r="G255" s="36"/>
      <c r="H255" s="36"/>
      <c r="I255" s="108"/>
      <c r="J255" s="36"/>
      <c r="K255" s="36"/>
      <c r="L255" s="39"/>
      <c r="M255" s="202"/>
      <c r="N255" s="203"/>
      <c r="O255" s="64"/>
      <c r="P255" s="64"/>
      <c r="Q255" s="64"/>
      <c r="R255" s="64"/>
      <c r="S255" s="64"/>
      <c r="T255" s="65"/>
      <c r="U255" s="34"/>
      <c r="V255" s="34"/>
      <c r="W255" s="34"/>
      <c r="X255" s="34"/>
      <c r="Y255" s="34"/>
      <c r="Z255" s="34"/>
      <c r="AA255" s="34"/>
      <c r="AB255" s="34"/>
      <c r="AC255" s="34"/>
      <c r="AD255" s="34"/>
      <c r="AE255" s="34"/>
      <c r="AT255" s="17" t="s">
        <v>133</v>
      </c>
      <c r="AU255" s="17" t="s">
        <v>88</v>
      </c>
    </row>
    <row r="256" spans="1:65" s="2" customFormat="1" ht="146.25">
      <c r="A256" s="34"/>
      <c r="B256" s="35"/>
      <c r="C256" s="36"/>
      <c r="D256" s="200" t="s">
        <v>202</v>
      </c>
      <c r="E256" s="36"/>
      <c r="F256" s="204" t="s">
        <v>407</v>
      </c>
      <c r="G256" s="36"/>
      <c r="H256" s="36"/>
      <c r="I256" s="108"/>
      <c r="J256" s="36"/>
      <c r="K256" s="36"/>
      <c r="L256" s="39"/>
      <c r="M256" s="202"/>
      <c r="N256" s="203"/>
      <c r="O256" s="64"/>
      <c r="P256" s="64"/>
      <c r="Q256" s="64"/>
      <c r="R256" s="64"/>
      <c r="S256" s="64"/>
      <c r="T256" s="65"/>
      <c r="U256" s="34"/>
      <c r="V256" s="34"/>
      <c r="W256" s="34"/>
      <c r="X256" s="34"/>
      <c r="Y256" s="34"/>
      <c r="Z256" s="34"/>
      <c r="AA256" s="34"/>
      <c r="AB256" s="34"/>
      <c r="AC256" s="34"/>
      <c r="AD256" s="34"/>
      <c r="AE256" s="34"/>
      <c r="AT256" s="17" t="s">
        <v>202</v>
      </c>
      <c r="AU256" s="17" t="s">
        <v>88</v>
      </c>
    </row>
    <row r="257" spans="1:65" s="13" customFormat="1" ht="11.25">
      <c r="B257" s="205"/>
      <c r="C257" s="206"/>
      <c r="D257" s="200" t="s">
        <v>136</v>
      </c>
      <c r="E257" s="207" t="s">
        <v>40</v>
      </c>
      <c r="F257" s="208" t="s">
        <v>408</v>
      </c>
      <c r="G257" s="206"/>
      <c r="H257" s="209">
        <v>3.9260000000000002</v>
      </c>
      <c r="I257" s="210"/>
      <c r="J257" s="206"/>
      <c r="K257" s="206"/>
      <c r="L257" s="211"/>
      <c r="M257" s="212"/>
      <c r="N257" s="213"/>
      <c r="O257" s="213"/>
      <c r="P257" s="213"/>
      <c r="Q257" s="213"/>
      <c r="R257" s="213"/>
      <c r="S257" s="213"/>
      <c r="T257" s="214"/>
      <c r="AT257" s="215" t="s">
        <v>136</v>
      </c>
      <c r="AU257" s="215" t="s">
        <v>88</v>
      </c>
      <c r="AV257" s="13" t="s">
        <v>88</v>
      </c>
      <c r="AW257" s="13" t="s">
        <v>38</v>
      </c>
      <c r="AX257" s="13" t="s">
        <v>78</v>
      </c>
      <c r="AY257" s="215" t="s">
        <v>123</v>
      </c>
    </row>
    <row r="258" spans="1:65" s="13" customFormat="1" ht="11.25">
      <c r="B258" s="205"/>
      <c r="C258" s="206"/>
      <c r="D258" s="200" t="s">
        <v>136</v>
      </c>
      <c r="E258" s="207" t="s">
        <v>40</v>
      </c>
      <c r="F258" s="208" t="s">
        <v>409</v>
      </c>
      <c r="G258" s="206"/>
      <c r="H258" s="209">
        <v>5.8559999999999999</v>
      </c>
      <c r="I258" s="210"/>
      <c r="J258" s="206"/>
      <c r="K258" s="206"/>
      <c r="L258" s="211"/>
      <c r="M258" s="212"/>
      <c r="N258" s="213"/>
      <c r="O258" s="213"/>
      <c r="P258" s="213"/>
      <c r="Q258" s="213"/>
      <c r="R258" s="213"/>
      <c r="S258" s="213"/>
      <c r="T258" s="214"/>
      <c r="AT258" s="215" t="s">
        <v>136</v>
      </c>
      <c r="AU258" s="215" t="s">
        <v>88</v>
      </c>
      <c r="AV258" s="13" t="s">
        <v>88</v>
      </c>
      <c r="AW258" s="13" t="s">
        <v>38</v>
      </c>
      <c r="AX258" s="13" t="s">
        <v>78</v>
      </c>
      <c r="AY258" s="215" t="s">
        <v>123</v>
      </c>
    </row>
    <row r="259" spans="1:65" s="13" customFormat="1" ht="11.25">
      <c r="B259" s="205"/>
      <c r="C259" s="206"/>
      <c r="D259" s="200" t="s">
        <v>136</v>
      </c>
      <c r="E259" s="207" t="s">
        <v>40</v>
      </c>
      <c r="F259" s="208" t="s">
        <v>410</v>
      </c>
      <c r="G259" s="206"/>
      <c r="H259" s="209">
        <v>0.41</v>
      </c>
      <c r="I259" s="210"/>
      <c r="J259" s="206"/>
      <c r="K259" s="206"/>
      <c r="L259" s="211"/>
      <c r="M259" s="212"/>
      <c r="N259" s="213"/>
      <c r="O259" s="213"/>
      <c r="P259" s="213"/>
      <c r="Q259" s="213"/>
      <c r="R259" s="213"/>
      <c r="S259" s="213"/>
      <c r="T259" s="214"/>
      <c r="AT259" s="215" t="s">
        <v>136</v>
      </c>
      <c r="AU259" s="215" t="s">
        <v>88</v>
      </c>
      <c r="AV259" s="13" t="s">
        <v>88</v>
      </c>
      <c r="AW259" s="13" t="s">
        <v>38</v>
      </c>
      <c r="AX259" s="13" t="s">
        <v>78</v>
      </c>
      <c r="AY259" s="215" t="s">
        <v>123</v>
      </c>
    </row>
    <row r="260" spans="1:65" s="13" customFormat="1" ht="11.25">
      <c r="B260" s="205"/>
      <c r="C260" s="206"/>
      <c r="D260" s="200" t="s">
        <v>136</v>
      </c>
      <c r="E260" s="207" t="s">
        <v>40</v>
      </c>
      <c r="F260" s="208" t="s">
        <v>411</v>
      </c>
      <c r="G260" s="206"/>
      <c r="H260" s="209">
        <v>6.3449999999999998</v>
      </c>
      <c r="I260" s="210"/>
      <c r="J260" s="206"/>
      <c r="K260" s="206"/>
      <c r="L260" s="211"/>
      <c r="M260" s="212"/>
      <c r="N260" s="213"/>
      <c r="O260" s="213"/>
      <c r="P260" s="213"/>
      <c r="Q260" s="213"/>
      <c r="R260" s="213"/>
      <c r="S260" s="213"/>
      <c r="T260" s="214"/>
      <c r="AT260" s="215" t="s">
        <v>136</v>
      </c>
      <c r="AU260" s="215" t="s">
        <v>88</v>
      </c>
      <c r="AV260" s="13" t="s">
        <v>88</v>
      </c>
      <c r="AW260" s="13" t="s">
        <v>38</v>
      </c>
      <c r="AX260" s="13" t="s">
        <v>78</v>
      </c>
      <c r="AY260" s="215" t="s">
        <v>123</v>
      </c>
    </row>
    <row r="261" spans="1:65" s="13" customFormat="1" ht="11.25">
      <c r="B261" s="205"/>
      <c r="C261" s="206"/>
      <c r="D261" s="200" t="s">
        <v>136</v>
      </c>
      <c r="E261" s="207" t="s">
        <v>40</v>
      </c>
      <c r="F261" s="208" t="s">
        <v>412</v>
      </c>
      <c r="G261" s="206"/>
      <c r="H261" s="209">
        <v>3.298</v>
      </c>
      <c r="I261" s="210"/>
      <c r="J261" s="206"/>
      <c r="K261" s="206"/>
      <c r="L261" s="211"/>
      <c r="M261" s="212"/>
      <c r="N261" s="213"/>
      <c r="O261" s="213"/>
      <c r="P261" s="213"/>
      <c r="Q261" s="213"/>
      <c r="R261" s="213"/>
      <c r="S261" s="213"/>
      <c r="T261" s="214"/>
      <c r="AT261" s="215" t="s">
        <v>136</v>
      </c>
      <c r="AU261" s="215" t="s">
        <v>88</v>
      </c>
      <c r="AV261" s="13" t="s">
        <v>88</v>
      </c>
      <c r="AW261" s="13" t="s">
        <v>38</v>
      </c>
      <c r="AX261" s="13" t="s">
        <v>78</v>
      </c>
      <c r="AY261" s="215" t="s">
        <v>123</v>
      </c>
    </row>
    <row r="262" spans="1:65" s="13" customFormat="1" ht="11.25">
      <c r="B262" s="205"/>
      <c r="C262" s="206"/>
      <c r="D262" s="200" t="s">
        <v>136</v>
      </c>
      <c r="E262" s="207" t="s">
        <v>40</v>
      </c>
      <c r="F262" s="208" t="s">
        <v>413</v>
      </c>
      <c r="G262" s="206"/>
      <c r="H262" s="209">
        <v>8.4740000000000002</v>
      </c>
      <c r="I262" s="210"/>
      <c r="J262" s="206"/>
      <c r="K262" s="206"/>
      <c r="L262" s="211"/>
      <c r="M262" s="212"/>
      <c r="N262" s="213"/>
      <c r="O262" s="213"/>
      <c r="P262" s="213"/>
      <c r="Q262" s="213"/>
      <c r="R262" s="213"/>
      <c r="S262" s="213"/>
      <c r="T262" s="214"/>
      <c r="AT262" s="215" t="s">
        <v>136</v>
      </c>
      <c r="AU262" s="215" t="s">
        <v>88</v>
      </c>
      <c r="AV262" s="13" t="s">
        <v>88</v>
      </c>
      <c r="AW262" s="13" t="s">
        <v>38</v>
      </c>
      <c r="AX262" s="13" t="s">
        <v>78</v>
      </c>
      <c r="AY262" s="215" t="s">
        <v>123</v>
      </c>
    </row>
    <row r="263" spans="1:65" s="13" customFormat="1" ht="11.25">
      <c r="B263" s="205"/>
      <c r="C263" s="206"/>
      <c r="D263" s="200" t="s">
        <v>136</v>
      </c>
      <c r="E263" s="207" t="s">
        <v>40</v>
      </c>
      <c r="F263" s="208" t="s">
        <v>414</v>
      </c>
      <c r="G263" s="206"/>
      <c r="H263" s="209">
        <v>2.7770000000000001</v>
      </c>
      <c r="I263" s="210"/>
      <c r="J263" s="206"/>
      <c r="K263" s="206"/>
      <c r="L263" s="211"/>
      <c r="M263" s="212"/>
      <c r="N263" s="213"/>
      <c r="O263" s="213"/>
      <c r="P263" s="213"/>
      <c r="Q263" s="213"/>
      <c r="R263" s="213"/>
      <c r="S263" s="213"/>
      <c r="T263" s="214"/>
      <c r="AT263" s="215" t="s">
        <v>136</v>
      </c>
      <c r="AU263" s="215" t="s">
        <v>88</v>
      </c>
      <c r="AV263" s="13" t="s">
        <v>88</v>
      </c>
      <c r="AW263" s="13" t="s">
        <v>38</v>
      </c>
      <c r="AX263" s="13" t="s">
        <v>78</v>
      </c>
      <c r="AY263" s="215" t="s">
        <v>123</v>
      </c>
    </row>
    <row r="264" spans="1:65" s="13" customFormat="1" ht="11.25">
      <c r="B264" s="205"/>
      <c r="C264" s="206"/>
      <c r="D264" s="200" t="s">
        <v>136</v>
      </c>
      <c r="E264" s="207" t="s">
        <v>40</v>
      </c>
      <c r="F264" s="208" t="s">
        <v>415</v>
      </c>
      <c r="G264" s="206"/>
      <c r="H264" s="209">
        <v>0.90500000000000003</v>
      </c>
      <c r="I264" s="210"/>
      <c r="J264" s="206"/>
      <c r="K264" s="206"/>
      <c r="L264" s="211"/>
      <c r="M264" s="212"/>
      <c r="N264" s="213"/>
      <c r="O264" s="213"/>
      <c r="P264" s="213"/>
      <c r="Q264" s="213"/>
      <c r="R264" s="213"/>
      <c r="S264" s="213"/>
      <c r="T264" s="214"/>
      <c r="AT264" s="215" t="s">
        <v>136</v>
      </c>
      <c r="AU264" s="215" t="s">
        <v>88</v>
      </c>
      <c r="AV264" s="13" t="s">
        <v>88</v>
      </c>
      <c r="AW264" s="13" t="s">
        <v>38</v>
      </c>
      <c r="AX264" s="13" t="s">
        <v>78</v>
      </c>
      <c r="AY264" s="215" t="s">
        <v>123</v>
      </c>
    </row>
    <row r="265" spans="1:65" s="2" customFormat="1" ht="21.75" customHeight="1">
      <c r="A265" s="34"/>
      <c r="B265" s="35"/>
      <c r="C265" s="187" t="s">
        <v>416</v>
      </c>
      <c r="D265" s="187" t="s">
        <v>126</v>
      </c>
      <c r="E265" s="188" t="s">
        <v>417</v>
      </c>
      <c r="F265" s="189" t="s">
        <v>418</v>
      </c>
      <c r="G265" s="190" t="s">
        <v>404</v>
      </c>
      <c r="H265" s="191">
        <v>31.991</v>
      </c>
      <c r="I265" s="192"/>
      <c r="J265" s="193">
        <f>ROUND(I265*H265,2)</f>
        <v>0</v>
      </c>
      <c r="K265" s="189" t="s">
        <v>130</v>
      </c>
      <c r="L265" s="39"/>
      <c r="M265" s="194" t="s">
        <v>40</v>
      </c>
      <c r="N265" s="195" t="s">
        <v>49</v>
      </c>
      <c r="O265" s="64"/>
      <c r="P265" s="196">
        <f>O265*H265</f>
        <v>0</v>
      </c>
      <c r="Q265" s="196">
        <v>0</v>
      </c>
      <c r="R265" s="196">
        <f>Q265*H265</f>
        <v>0</v>
      </c>
      <c r="S265" s="196">
        <v>0</v>
      </c>
      <c r="T265" s="197">
        <f>S265*H265</f>
        <v>0</v>
      </c>
      <c r="U265" s="34"/>
      <c r="V265" s="34"/>
      <c r="W265" s="34"/>
      <c r="X265" s="34"/>
      <c r="Y265" s="34"/>
      <c r="Z265" s="34"/>
      <c r="AA265" s="34"/>
      <c r="AB265" s="34"/>
      <c r="AC265" s="34"/>
      <c r="AD265" s="34"/>
      <c r="AE265" s="34"/>
      <c r="AR265" s="198" t="s">
        <v>150</v>
      </c>
      <c r="AT265" s="198" t="s">
        <v>126</v>
      </c>
      <c r="AU265" s="198" t="s">
        <v>88</v>
      </c>
      <c r="AY265" s="17" t="s">
        <v>123</v>
      </c>
      <c r="BE265" s="199">
        <f>IF(N265="základní",J265,0)</f>
        <v>0</v>
      </c>
      <c r="BF265" s="199">
        <f>IF(N265="snížená",J265,0)</f>
        <v>0</v>
      </c>
      <c r="BG265" s="199">
        <f>IF(N265="zákl. přenesená",J265,0)</f>
        <v>0</v>
      </c>
      <c r="BH265" s="199">
        <f>IF(N265="sníž. přenesená",J265,0)</f>
        <v>0</v>
      </c>
      <c r="BI265" s="199">
        <f>IF(N265="nulová",J265,0)</f>
        <v>0</v>
      </c>
      <c r="BJ265" s="17" t="s">
        <v>86</v>
      </c>
      <c r="BK265" s="199">
        <f>ROUND(I265*H265,2)</f>
        <v>0</v>
      </c>
      <c r="BL265" s="17" t="s">
        <v>150</v>
      </c>
      <c r="BM265" s="198" t="s">
        <v>419</v>
      </c>
    </row>
    <row r="266" spans="1:65" s="2" customFormat="1" ht="19.5">
      <c r="A266" s="34"/>
      <c r="B266" s="35"/>
      <c r="C266" s="36"/>
      <c r="D266" s="200" t="s">
        <v>133</v>
      </c>
      <c r="E266" s="36"/>
      <c r="F266" s="201" t="s">
        <v>420</v>
      </c>
      <c r="G266" s="36"/>
      <c r="H266" s="36"/>
      <c r="I266" s="108"/>
      <c r="J266" s="36"/>
      <c r="K266" s="36"/>
      <c r="L266" s="39"/>
      <c r="M266" s="202"/>
      <c r="N266" s="203"/>
      <c r="O266" s="64"/>
      <c r="P266" s="64"/>
      <c r="Q266" s="64"/>
      <c r="R266" s="64"/>
      <c r="S266" s="64"/>
      <c r="T266" s="65"/>
      <c r="U266" s="34"/>
      <c r="V266" s="34"/>
      <c r="W266" s="34"/>
      <c r="X266" s="34"/>
      <c r="Y266" s="34"/>
      <c r="Z266" s="34"/>
      <c r="AA266" s="34"/>
      <c r="AB266" s="34"/>
      <c r="AC266" s="34"/>
      <c r="AD266" s="34"/>
      <c r="AE266" s="34"/>
      <c r="AT266" s="17" t="s">
        <v>133</v>
      </c>
      <c r="AU266" s="17" t="s">
        <v>88</v>
      </c>
    </row>
    <row r="267" spans="1:65" s="2" customFormat="1" ht="87.75">
      <c r="A267" s="34"/>
      <c r="B267" s="35"/>
      <c r="C267" s="36"/>
      <c r="D267" s="200" t="s">
        <v>202</v>
      </c>
      <c r="E267" s="36"/>
      <c r="F267" s="204" t="s">
        <v>421</v>
      </c>
      <c r="G267" s="36"/>
      <c r="H267" s="36"/>
      <c r="I267" s="108"/>
      <c r="J267" s="36"/>
      <c r="K267" s="36"/>
      <c r="L267" s="39"/>
      <c r="M267" s="202"/>
      <c r="N267" s="203"/>
      <c r="O267" s="64"/>
      <c r="P267" s="64"/>
      <c r="Q267" s="64"/>
      <c r="R267" s="64"/>
      <c r="S267" s="64"/>
      <c r="T267" s="65"/>
      <c r="U267" s="34"/>
      <c r="V267" s="34"/>
      <c r="W267" s="34"/>
      <c r="X267" s="34"/>
      <c r="Y267" s="34"/>
      <c r="Z267" s="34"/>
      <c r="AA267" s="34"/>
      <c r="AB267" s="34"/>
      <c r="AC267" s="34"/>
      <c r="AD267" s="34"/>
      <c r="AE267" s="34"/>
      <c r="AT267" s="17" t="s">
        <v>202</v>
      </c>
      <c r="AU267" s="17" t="s">
        <v>88</v>
      </c>
    </row>
    <row r="268" spans="1:65" s="13" customFormat="1" ht="11.25">
      <c r="B268" s="205"/>
      <c r="C268" s="206"/>
      <c r="D268" s="200" t="s">
        <v>136</v>
      </c>
      <c r="E268" s="207" t="s">
        <v>40</v>
      </c>
      <c r="F268" s="208" t="s">
        <v>408</v>
      </c>
      <c r="G268" s="206"/>
      <c r="H268" s="209">
        <v>3.9260000000000002</v>
      </c>
      <c r="I268" s="210"/>
      <c r="J268" s="206"/>
      <c r="K268" s="206"/>
      <c r="L268" s="211"/>
      <c r="M268" s="212"/>
      <c r="N268" s="213"/>
      <c r="O268" s="213"/>
      <c r="P268" s="213"/>
      <c r="Q268" s="213"/>
      <c r="R268" s="213"/>
      <c r="S268" s="213"/>
      <c r="T268" s="214"/>
      <c r="AT268" s="215" t="s">
        <v>136</v>
      </c>
      <c r="AU268" s="215" t="s">
        <v>88</v>
      </c>
      <c r="AV268" s="13" t="s">
        <v>88</v>
      </c>
      <c r="AW268" s="13" t="s">
        <v>38</v>
      </c>
      <c r="AX268" s="13" t="s">
        <v>78</v>
      </c>
      <c r="AY268" s="215" t="s">
        <v>123</v>
      </c>
    </row>
    <row r="269" spans="1:65" s="13" customFormat="1" ht="11.25">
      <c r="B269" s="205"/>
      <c r="C269" s="206"/>
      <c r="D269" s="200" t="s">
        <v>136</v>
      </c>
      <c r="E269" s="207" t="s">
        <v>40</v>
      </c>
      <c r="F269" s="208" t="s">
        <v>409</v>
      </c>
      <c r="G269" s="206"/>
      <c r="H269" s="209">
        <v>5.8559999999999999</v>
      </c>
      <c r="I269" s="210"/>
      <c r="J269" s="206"/>
      <c r="K269" s="206"/>
      <c r="L269" s="211"/>
      <c r="M269" s="212"/>
      <c r="N269" s="213"/>
      <c r="O269" s="213"/>
      <c r="P269" s="213"/>
      <c r="Q269" s="213"/>
      <c r="R269" s="213"/>
      <c r="S269" s="213"/>
      <c r="T269" s="214"/>
      <c r="AT269" s="215" t="s">
        <v>136</v>
      </c>
      <c r="AU269" s="215" t="s">
        <v>88</v>
      </c>
      <c r="AV269" s="13" t="s">
        <v>88</v>
      </c>
      <c r="AW269" s="13" t="s">
        <v>38</v>
      </c>
      <c r="AX269" s="13" t="s">
        <v>78</v>
      </c>
      <c r="AY269" s="215" t="s">
        <v>123</v>
      </c>
    </row>
    <row r="270" spans="1:65" s="13" customFormat="1" ht="11.25">
      <c r="B270" s="205"/>
      <c r="C270" s="206"/>
      <c r="D270" s="200" t="s">
        <v>136</v>
      </c>
      <c r="E270" s="207" t="s">
        <v>40</v>
      </c>
      <c r="F270" s="208" t="s">
        <v>410</v>
      </c>
      <c r="G270" s="206"/>
      <c r="H270" s="209">
        <v>0.41</v>
      </c>
      <c r="I270" s="210"/>
      <c r="J270" s="206"/>
      <c r="K270" s="206"/>
      <c r="L270" s="211"/>
      <c r="M270" s="212"/>
      <c r="N270" s="213"/>
      <c r="O270" s="213"/>
      <c r="P270" s="213"/>
      <c r="Q270" s="213"/>
      <c r="R270" s="213"/>
      <c r="S270" s="213"/>
      <c r="T270" s="214"/>
      <c r="AT270" s="215" t="s">
        <v>136</v>
      </c>
      <c r="AU270" s="215" t="s">
        <v>88</v>
      </c>
      <c r="AV270" s="13" t="s">
        <v>88</v>
      </c>
      <c r="AW270" s="13" t="s">
        <v>38</v>
      </c>
      <c r="AX270" s="13" t="s">
        <v>78</v>
      </c>
      <c r="AY270" s="215" t="s">
        <v>123</v>
      </c>
    </row>
    <row r="271" spans="1:65" s="13" customFormat="1" ht="11.25">
      <c r="B271" s="205"/>
      <c r="C271" s="206"/>
      <c r="D271" s="200" t="s">
        <v>136</v>
      </c>
      <c r="E271" s="207" t="s">
        <v>40</v>
      </c>
      <c r="F271" s="208" t="s">
        <v>411</v>
      </c>
      <c r="G271" s="206"/>
      <c r="H271" s="209">
        <v>6.3449999999999998</v>
      </c>
      <c r="I271" s="210"/>
      <c r="J271" s="206"/>
      <c r="K271" s="206"/>
      <c r="L271" s="211"/>
      <c r="M271" s="212"/>
      <c r="N271" s="213"/>
      <c r="O271" s="213"/>
      <c r="P271" s="213"/>
      <c r="Q271" s="213"/>
      <c r="R271" s="213"/>
      <c r="S271" s="213"/>
      <c r="T271" s="214"/>
      <c r="AT271" s="215" t="s">
        <v>136</v>
      </c>
      <c r="AU271" s="215" t="s">
        <v>88</v>
      </c>
      <c r="AV271" s="13" t="s">
        <v>88</v>
      </c>
      <c r="AW271" s="13" t="s">
        <v>38</v>
      </c>
      <c r="AX271" s="13" t="s">
        <v>78</v>
      </c>
      <c r="AY271" s="215" t="s">
        <v>123</v>
      </c>
    </row>
    <row r="272" spans="1:65" s="13" customFormat="1" ht="11.25">
      <c r="B272" s="205"/>
      <c r="C272" s="206"/>
      <c r="D272" s="200" t="s">
        <v>136</v>
      </c>
      <c r="E272" s="207" t="s">
        <v>40</v>
      </c>
      <c r="F272" s="208" t="s">
        <v>412</v>
      </c>
      <c r="G272" s="206"/>
      <c r="H272" s="209">
        <v>3.298</v>
      </c>
      <c r="I272" s="210"/>
      <c r="J272" s="206"/>
      <c r="K272" s="206"/>
      <c r="L272" s="211"/>
      <c r="M272" s="212"/>
      <c r="N272" s="213"/>
      <c r="O272" s="213"/>
      <c r="P272" s="213"/>
      <c r="Q272" s="213"/>
      <c r="R272" s="213"/>
      <c r="S272" s="213"/>
      <c r="T272" s="214"/>
      <c r="AT272" s="215" t="s">
        <v>136</v>
      </c>
      <c r="AU272" s="215" t="s">
        <v>88</v>
      </c>
      <c r="AV272" s="13" t="s">
        <v>88</v>
      </c>
      <c r="AW272" s="13" t="s">
        <v>38</v>
      </c>
      <c r="AX272" s="13" t="s">
        <v>78</v>
      </c>
      <c r="AY272" s="215" t="s">
        <v>123</v>
      </c>
    </row>
    <row r="273" spans="1:65" s="13" customFormat="1" ht="11.25">
      <c r="B273" s="205"/>
      <c r="C273" s="206"/>
      <c r="D273" s="200" t="s">
        <v>136</v>
      </c>
      <c r="E273" s="207" t="s">
        <v>40</v>
      </c>
      <c r="F273" s="208" t="s">
        <v>413</v>
      </c>
      <c r="G273" s="206"/>
      <c r="H273" s="209">
        <v>8.4740000000000002</v>
      </c>
      <c r="I273" s="210"/>
      <c r="J273" s="206"/>
      <c r="K273" s="206"/>
      <c r="L273" s="211"/>
      <c r="M273" s="212"/>
      <c r="N273" s="213"/>
      <c r="O273" s="213"/>
      <c r="P273" s="213"/>
      <c r="Q273" s="213"/>
      <c r="R273" s="213"/>
      <c r="S273" s="213"/>
      <c r="T273" s="214"/>
      <c r="AT273" s="215" t="s">
        <v>136</v>
      </c>
      <c r="AU273" s="215" t="s">
        <v>88</v>
      </c>
      <c r="AV273" s="13" t="s">
        <v>88</v>
      </c>
      <c r="AW273" s="13" t="s">
        <v>38</v>
      </c>
      <c r="AX273" s="13" t="s">
        <v>78</v>
      </c>
      <c r="AY273" s="215" t="s">
        <v>123</v>
      </c>
    </row>
    <row r="274" spans="1:65" s="13" customFormat="1" ht="11.25">
      <c r="B274" s="205"/>
      <c r="C274" s="206"/>
      <c r="D274" s="200" t="s">
        <v>136</v>
      </c>
      <c r="E274" s="207" t="s">
        <v>40</v>
      </c>
      <c r="F274" s="208" t="s">
        <v>414</v>
      </c>
      <c r="G274" s="206"/>
      <c r="H274" s="209">
        <v>2.7770000000000001</v>
      </c>
      <c r="I274" s="210"/>
      <c r="J274" s="206"/>
      <c r="K274" s="206"/>
      <c r="L274" s="211"/>
      <c r="M274" s="212"/>
      <c r="N274" s="213"/>
      <c r="O274" s="213"/>
      <c r="P274" s="213"/>
      <c r="Q274" s="213"/>
      <c r="R274" s="213"/>
      <c r="S274" s="213"/>
      <c r="T274" s="214"/>
      <c r="AT274" s="215" t="s">
        <v>136</v>
      </c>
      <c r="AU274" s="215" t="s">
        <v>88</v>
      </c>
      <c r="AV274" s="13" t="s">
        <v>88</v>
      </c>
      <c r="AW274" s="13" t="s">
        <v>38</v>
      </c>
      <c r="AX274" s="13" t="s">
        <v>78</v>
      </c>
      <c r="AY274" s="215" t="s">
        <v>123</v>
      </c>
    </row>
    <row r="275" spans="1:65" s="13" customFormat="1" ht="11.25">
      <c r="B275" s="205"/>
      <c r="C275" s="206"/>
      <c r="D275" s="200" t="s">
        <v>136</v>
      </c>
      <c r="E275" s="207" t="s">
        <v>40</v>
      </c>
      <c r="F275" s="208" t="s">
        <v>415</v>
      </c>
      <c r="G275" s="206"/>
      <c r="H275" s="209">
        <v>0.90500000000000003</v>
      </c>
      <c r="I275" s="210"/>
      <c r="J275" s="206"/>
      <c r="K275" s="206"/>
      <c r="L275" s="211"/>
      <c r="M275" s="212"/>
      <c r="N275" s="213"/>
      <c r="O275" s="213"/>
      <c r="P275" s="213"/>
      <c r="Q275" s="213"/>
      <c r="R275" s="213"/>
      <c r="S275" s="213"/>
      <c r="T275" s="214"/>
      <c r="AT275" s="215" t="s">
        <v>136</v>
      </c>
      <c r="AU275" s="215" t="s">
        <v>88</v>
      </c>
      <c r="AV275" s="13" t="s">
        <v>88</v>
      </c>
      <c r="AW275" s="13" t="s">
        <v>38</v>
      </c>
      <c r="AX275" s="13" t="s">
        <v>78</v>
      </c>
      <c r="AY275" s="215" t="s">
        <v>123</v>
      </c>
    </row>
    <row r="276" spans="1:65" s="2" customFormat="1" ht="21.75" customHeight="1">
      <c r="A276" s="34"/>
      <c r="B276" s="35"/>
      <c r="C276" s="187" t="s">
        <v>422</v>
      </c>
      <c r="D276" s="187" t="s">
        <v>126</v>
      </c>
      <c r="E276" s="188" t="s">
        <v>423</v>
      </c>
      <c r="F276" s="189" t="s">
        <v>424</v>
      </c>
      <c r="G276" s="190" t="s">
        <v>404</v>
      </c>
      <c r="H276" s="191">
        <v>1407.604</v>
      </c>
      <c r="I276" s="192"/>
      <c r="J276" s="193">
        <f>ROUND(I276*H276,2)</f>
        <v>0</v>
      </c>
      <c r="K276" s="189" t="s">
        <v>130</v>
      </c>
      <c r="L276" s="39"/>
      <c r="M276" s="194" t="s">
        <v>40</v>
      </c>
      <c r="N276" s="195" t="s">
        <v>49</v>
      </c>
      <c r="O276" s="64"/>
      <c r="P276" s="196">
        <f>O276*H276</f>
        <v>0</v>
      </c>
      <c r="Q276" s="196">
        <v>0</v>
      </c>
      <c r="R276" s="196">
        <f>Q276*H276</f>
        <v>0</v>
      </c>
      <c r="S276" s="196">
        <v>0</v>
      </c>
      <c r="T276" s="197">
        <f>S276*H276</f>
        <v>0</v>
      </c>
      <c r="U276" s="34"/>
      <c r="V276" s="34"/>
      <c r="W276" s="34"/>
      <c r="X276" s="34"/>
      <c r="Y276" s="34"/>
      <c r="Z276" s="34"/>
      <c r="AA276" s="34"/>
      <c r="AB276" s="34"/>
      <c r="AC276" s="34"/>
      <c r="AD276" s="34"/>
      <c r="AE276" s="34"/>
      <c r="AR276" s="198" t="s">
        <v>150</v>
      </c>
      <c r="AT276" s="198" t="s">
        <v>126</v>
      </c>
      <c r="AU276" s="198" t="s">
        <v>88</v>
      </c>
      <c r="AY276" s="17" t="s">
        <v>123</v>
      </c>
      <c r="BE276" s="199">
        <f>IF(N276="základní",J276,0)</f>
        <v>0</v>
      </c>
      <c r="BF276" s="199">
        <f>IF(N276="snížená",J276,0)</f>
        <v>0</v>
      </c>
      <c r="BG276" s="199">
        <f>IF(N276="zákl. přenesená",J276,0)</f>
        <v>0</v>
      </c>
      <c r="BH276" s="199">
        <f>IF(N276="sníž. přenesená",J276,0)</f>
        <v>0</v>
      </c>
      <c r="BI276" s="199">
        <f>IF(N276="nulová",J276,0)</f>
        <v>0</v>
      </c>
      <c r="BJ276" s="17" t="s">
        <v>86</v>
      </c>
      <c r="BK276" s="199">
        <f>ROUND(I276*H276,2)</f>
        <v>0</v>
      </c>
      <c r="BL276" s="17" t="s">
        <v>150</v>
      </c>
      <c r="BM276" s="198" t="s">
        <v>425</v>
      </c>
    </row>
    <row r="277" spans="1:65" s="2" customFormat="1" ht="29.25">
      <c r="A277" s="34"/>
      <c r="B277" s="35"/>
      <c r="C277" s="36"/>
      <c r="D277" s="200" t="s">
        <v>133</v>
      </c>
      <c r="E277" s="36"/>
      <c r="F277" s="201" t="s">
        <v>426</v>
      </c>
      <c r="G277" s="36"/>
      <c r="H277" s="36"/>
      <c r="I277" s="108"/>
      <c r="J277" s="36"/>
      <c r="K277" s="36"/>
      <c r="L277" s="39"/>
      <c r="M277" s="202"/>
      <c r="N277" s="203"/>
      <c r="O277" s="64"/>
      <c r="P277" s="64"/>
      <c r="Q277" s="64"/>
      <c r="R277" s="64"/>
      <c r="S277" s="64"/>
      <c r="T277" s="65"/>
      <c r="U277" s="34"/>
      <c r="V277" s="34"/>
      <c r="W277" s="34"/>
      <c r="X277" s="34"/>
      <c r="Y277" s="34"/>
      <c r="Z277" s="34"/>
      <c r="AA277" s="34"/>
      <c r="AB277" s="34"/>
      <c r="AC277" s="34"/>
      <c r="AD277" s="34"/>
      <c r="AE277" s="34"/>
      <c r="AT277" s="17" t="s">
        <v>133</v>
      </c>
      <c r="AU277" s="17" t="s">
        <v>88</v>
      </c>
    </row>
    <row r="278" spans="1:65" s="2" customFormat="1" ht="87.75">
      <c r="A278" s="34"/>
      <c r="B278" s="35"/>
      <c r="C278" s="36"/>
      <c r="D278" s="200" t="s">
        <v>202</v>
      </c>
      <c r="E278" s="36"/>
      <c r="F278" s="204" t="s">
        <v>421</v>
      </c>
      <c r="G278" s="36"/>
      <c r="H278" s="36"/>
      <c r="I278" s="108"/>
      <c r="J278" s="36"/>
      <c r="K278" s="36"/>
      <c r="L278" s="39"/>
      <c r="M278" s="202"/>
      <c r="N278" s="203"/>
      <c r="O278" s="64"/>
      <c r="P278" s="64"/>
      <c r="Q278" s="64"/>
      <c r="R278" s="64"/>
      <c r="S278" s="64"/>
      <c r="T278" s="65"/>
      <c r="U278" s="34"/>
      <c r="V278" s="34"/>
      <c r="W278" s="34"/>
      <c r="X278" s="34"/>
      <c r="Y278" s="34"/>
      <c r="Z278" s="34"/>
      <c r="AA278" s="34"/>
      <c r="AB278" s="34"/>
      <c r="AC278" s="34"/>
      <c r="AD278" s="34"/>
      <c r="AE278" s="34"/>
      <c r="AT278" s="17" t="s">
        <v>202</v>
      </c>
      <c r="AU278" s="17" t="s">
        <v>88</v>
      </c>
    </row>
    <row r="279" spans="1:65" s="13" customFormat="1" ht="11.25">
      <c r="B279" s="205"/>
      <c r="C279" s="206"/>
      <c r="D279" s="200" t="s">
        <v>136</v>
      </c>
      <c r="E279" s="207" t="s">
        <v>40</v>
      </c>
      <c r="F279" s="208" t="s">
        <v>408</v>
      </c>
      <c r="G279" s="206"/>
      <c r="H279" s="209">
        <v>3.9260000000000002</v>
      </c>
      <c r="I279" s="210"/>
      <c r="J279" s="206"/>
      <c r="K279" s="206"/>
      <c r="L279" s="211"/>
      <c r="M279" s="212"/>
      <c r="N279" s="213"/>
      <c r="O279" s="213"/>
      <c r="P279" s="213"/>
      <c r="Q279" s="213"/>
      <c r="R279" s="213"/>
      <c r="S279" s="213"/>
      <c r="T279" s="214"/>
      <c r="AT279" s="215" t="s">
        <v>136</v>
      </c>
      <c r="AU279" s="215" t="s">
        <v>88</v>
      </c>
      <c r="AV279" s="13" t="s">
        <v>88</v>
      </c>
      <c r="AW279" s="13" t="s">
        <v>38</v>
      </c>
      <c r="AX279" s="13" t="s">
        <v>78</v>
      </c>
      <c r="AY279" s="215" t="s">
        <v>123</v>
      </c>
    </row>
    <row r="280" spans="1:65" s="13" customFormat="1" ht="11.25">
      <c r="B280" s="205"/>
      <c r="C280" s="206"/>
      <c r="D280" s="200" t="s">
        <v>136</v>
      </c>
      <c r="E280" s="207" t="s">
        <v>40</v>
      </c>
      <c r="F280" s="208" t="s">
        <v>409</v>
      </c>
      <c r="G280" s="206"/>
      <c r="H280" s="209">
        <v>5.8559999999999999</v>
      </c>
      <c r="I280" s="210"/>
      <c r="J280" s="206"/>
      <c r="K280" s="206"/>
      <c r="L280" s="211"/>
      <c r="M280" s="212"/>
      <c r="N280" s="213"/>
      <c r="O280" s="213"/>
      <c r="P280" s="213"/>
      <c r="Q280" s="213"/>
      <c r="R280" s="213"/>
      <c r="S280" s="213"/>
      <c r="T280" s="214"/>
      <c r="AT280" s="215" t="s">
        <v>136</v>
      </c>
      <c r="AU280" s="215" t="s">
        <v>88</v>
      </c>
      <c r="AV280" s="13" t="s">
        <v>88</v>
      </c>
      <c r="AW280" s="13" t="s">
        <v>38</v>
      </c>
      <c r="AX280" s="13" t="s">
        <v>78</v>
      </c>
      <c r="AY280" s="215" t="s">
        <v>123</v>
      </c>
    </row>
    <row r="281" spans="1:65" s="13" customFormat="1" ht="11.25">
      <c r="B281" s="205"/>
      <c r="C281" s="206"/>
      <c r="D281" s="200" t="s">
        <v>136</v>
      </c>
      <c r="E281" s="207" t="s">
        <v>40</v>
      </c>
      <c r="F281" s="208" t="s">
        <v>410</v>
      </c>
      <c r="G281" s="206"/>
      <c r="H281" s="209">
        <v>0.41</v>
      </c>
      <c r="I281" s="210"/>
      <c r="J281" s="206"/>
      <c r="K281" s="206"/>
      <c r="L281" s="211"/>
      <c r="M281" s="212"/>
      <c r="N281" s="213"/>
      <c r="O281" s="213"/>
      <c r="P281" s="213"/>
      <c r="Q281" s="213"/>
      <c r="R281" s="213"/>
      <c r="S281" s="213"/>
      <c r="T281" s="214"/>
      <c r="AT281" s="215" t="s">
        <v>136</v>
      </c>
      <c r="AU281" s="215" t="s">
        <v>88</v>
      </c>
      <c r="AV281" s="13" t="s">
        <v>88</v>
      </c>
      <c r="AW281" s="13" t="s">
        <v>38</v>
      </c>
      <c r="AX281" s="13" t="s">
        <v>78</v>
      </c>
      <c r="AY281" s="215" t="s">
        <v>123</v>
      </c>
    </row>
    <row r="282" spans="1:65" s="13" customFormat="1" ht="11.25">
      <c r="B282" s="205"/>
      <c r="C282" s="206"/>
      <c r="D282" s="200" t="s">
        <v>136</v>
      </c>
      <c r="E282" s="207" t="s">
        <v>40</v>
      </c>
      <c r="F282" s="208" t="s">
        <v>411</v>
      </c>
      <c r="G282" s="206"/>
      <c r="H282" s="209">
        <v>6.3449999999999998</v>
      </c>
      <c r="I282" s="210"/>
      <c r="J282" s="206"/>
      <c r="K282" s="206"/>
      <c r="L282" s="211"/>
      <c r="M282" s="212"/>
      <c r="N282" s="213"/>
      <c r="O282" s="213"/>
      <c r="P282" s="213"/>
      <c r="Q282" s="213"/>
      <c r="R282" s="213"/>
      <c r="S282" s="213"/>
      <c r="T282" s="214"/>
      <c r="AT282" s="215" t="s">
        <v>136</v>
      </c>
      <c r="AU282" s="215" t="s">
        <v>88</v>
      </c>
      <c r="AV282" s="13" t="s">
        <v>88</v>
      </c>
      <c r="AW282" s="13" t="s">
        <v>38</v>
      </c>
      <c r="AX282" s="13" t="s">
        <v>78</v>
      </c>
      <c r="AY282" s="215" t="s">
        <v>123</v>
      </c>
    </row>
    <row r="283" spans="1:65" s="13" customFormat="1" ht="11.25">
      <c r="B283" s="205"/>
      <c r="C283" s="206"/>
      <c r="D283" s="200" t="s">
        <v>136</v>
      </c>
      <c r="E283" s="207" t="s">
        <v>40</v>
      </c>
      <c r="F283" s="208" t="s">
        <v>412</v>
      </c>
      <c r="G283" s="206"/>
      <c r="H283" s="209">
        <v>3.298</v>
      </c>
      <c r="I283" s="210"/>
      <c r="J283" s="206"/>
      <c r="K283" s="206"/>
      <c r="L283" s="211"/>
      <c r="M283" s="212"/>
      <c r="N283" s="213"/>
      <c r="O283" s="213"/>
      <c r="P283" s="213"/>
      <c r="Q283" s="213"/>
      <c r="R283" s="213"/>
      <c r="S283" s="213"/>
      <c r="T283" s="214"/>
      <c r="AT283" s="215" t="s">
        <v>136</v>
      </c>
      <c r="AU283" s="215" t="s">
        <v>88</v>
      </c>
      <c r="AV283" s="13" t="s">
        <v>88</v>
      </c>
      <c r="AW283" s="13" t="s">
        <v>38</v>
      </c>
      <c r="AX283" s="13" t="s">
        <v>78</v>
      </c>
      <c r="AY283" s="215" t="s">
        <v>123</v>
      </c>
    </row>
    <row r="284" spans="1:65" s="13" customFormat="1" ht="11.25">
      <c r="B284" s="205"/>
      <c r="C284" s="206"/>
      <c r="D284" s="200" t="s">
        <v>136</v>
      </c>
      <c r="E284" s="207" t="s">
        <v>40</v>
      </c>
      <c r="F284" s="208" t="s">
        <v>413</v>
      </c>
      <c r="G284" s="206"/>
      <c r="H284" s="209">
        <v>8.4740000000000002</v>
      </c>
      <c r="I284" s="210"/>
      <c r="J284" s="206"/>
      <c r="K284" s="206"/>
      <c r="L284" s="211"/>
      <c r="M284" s="212"/>
      <c r="N284" s="213"/>
      <c r="O284" s="213"/>
      <c r="P284" s="213"/>
      <c r="Q284" s="213"/>
      <c r="R284" s="213"/>
      <c r="S284" s="213"/>
      <c r="T284" s="214"/>
      <c r="AT284" s="215" t="s">
        <v>136</v>
      </c>
      <c r="AU284" s="215" t="s">
        <v>88</v>
      </c>
      <c r="AV284" s="13" t="s">
        <v>88</v>
      </c>
      <c r="AW284" s="13" t="s">
        <v>38</v>
      </c>
      <c r="AX284" s="13" t="s">
        <v>78</v>
      </c>
      <c r="AY284" s="215" t="s">
        <v>123</v>
      </c>
    </row>
    <row r="285" spans="1:65" s="13" customFormat="1" ht="11.25">
      <c r="B285" s="205"/>
      <c r="C285" s="206"/>
      <c r="D285" s="200" t="s">
        <v>136</v>
      </c>
      <c r="E285" s="207" t="s">
        <v>40</v>
      </c>
      <c r="F285" s="208" t="s">
        <v>414</v>
      </c>
      <c r="G285" s="206"/>
      <c r="H285" s="209">
        <v>2.7770000000000001</v>
      </c>
      <c r="I285" s="210"/>
      <c r="J285" s="206"/>
      <c r="K285" s="206"/>
      <c r="L285" s="211"/>
      <c r="M285" s="212"/>
      <c r="N285" s="213"/>
      <c r="O285" s="213"/>
      <c r="P285" s="213"/>
      <c r="Q285" s="213"/>
      <c r="R285" s="213"/>
      <c r="S285" s="213"/>
      <c r="T285" s="214"/>
      <c r="AT285" s="215" t="s">
        <v>136</v>
      </c>
      <c r="AU285" s="215" t="s">
        <v>88</v>
      </c>
      <c r="AV285" s="13" t="s">
        <v>88</v>
      </c>
      <c r="AW285" s="13" t="s">
        <v>38</v>
      </c>
      <c r="AX285" s="13" t="s">
        <v>78</v>
      </c>
      <c r="AY285" s="215" t="s">
        <v>123</v>
      </c>
    </row>
    <row r="286" spans="1:65" s="13" customFormat="1" ht="11.25">
      <c r="B286" s="205"/>
      <c r="C286" s="206"/>
      <c r="D286" s="200" t="s">
        <v>136</v>
      </c>
      <c r="E286" s="207" t="s">
        <v>40</v>
      </c>
      <c r="F286" s="208" t="s">
        <v>415</v>
      </c>
      <c r="G286" s="206"/>
      <c r="H286" s="209">
        <v>0.90500000000000003</v>
      </c>
      <c r="I286" s="210"/>
      <c r="J286" s="206"/>
      <c r="K286" s="206"/>
      <c r="L286" s="211"/>
      <c r="M286" s="212"/>
      <c r="N286" s="213"/>
      <c r="O286" s="213"/>
      <c r="P286" s="213"/>
      <c r="Q286" s="213"/>
      <c r="R286" s="213"/>
      <c r="S286" s="213"/>
      <c r="T286" s="214"/>
      <c r="AT286" s="215" t="s">
        <v>136</v>
      </c>
      <c r="AU286" s="215" t="s">
        <v>88</v>
      </c>
      <c r="AV286" s="13" t="s">
        <v>88</v>
      </c>
      <c r="AW286" s="13" t="s">
        <v>38</v>
      </c>
      <c r="AX286" s="13" t="s">
        <v>78</v>
      </c>
      <c r="AY286" s="215" t="s">
        <v>123</v>
      </c>
    </row>
    <row r="287" spans="1:65" s="14" customFormat="1" ht="11.25">
      <c r="B287" s="216"/>
      <c r="C287" s="217"/>
      <c r="D287" s="200" t="s">
        <v>136</v>
      </c>
      <c r="E287" s="218" t="s">
        <v>40</v>
      </c>
      <c r="F287" s="219" t="s">
        <v>427</v>
      </c>
      <c r="G287" s="217"/>
      <c r="H287" s="218" t="s">
        <v>40</v>
      </c>
      <c r="I287" s="220"/>
      <c r="J287" s="217"/>
      <c r="K287" s="217"/>
      <c r="L287" s="221"/>
      <c r="M287" s="222"/>
      <c r="N287" s="223"/>
      <c r="O287" s="223"/>
      <c r="P287" s="223"/>
      <c r="Q287" s="223"/>
      <c r="R287" s="223"/>
      <c r="S287" s="223"/>
      <c r="T287" s="224"/>
      <c r="AT287" s="225" t="s">
        <v>136</v>
      </c>
      <c r="AU287" s="225" t="s">
        <v>88</v>
      </c>
      <c r="AV287" s="14" t="s">
        <v>86</v>
      </c>
      <c r="AW287" s="14" t="s">
        <v>38</v>
      </c>
      <c r="AX287" s="14" t="s">
        <v>78</v>
      </c>
      <c r="AY287" s="225" t="s">
        <v>123</v>
      </c>
    </row>
    <row r="288" spans="1:65" s="13" customFormat="1" ht="11.25">
      <c r="B288" s="205"/>
      <c r="C288" s="206"/>
      <c r="D288" s="200" t="s">
        <v>136</v>
      </c>
      <c r="E288" s="206"/>
      <c r="F288" s="208" t="s">
        <v>428</v>
      </c>
      <c r="G288" s="206"/>
      <c r="H288" s="209">
        <v>1407.604</v>
      </c>
      <c r="I288" s="210"/>
      <c r="J288" s="206"/>
      <c r="K288" s="206"/>
      <c r="L288" s="211"/>
      <c r="M288" s="212"/>
      <c r="N288" s="213"/>
      <c r="O288" s="213"/>
      <c r="P288" s="213"/>
      <c r="Q288" s="213"/>
      <c r="R288" s="213"/>
      <c r="S288" s="213"/>
      <c r="T288" s="214"/>
      <c r="AT288" s="215" t="s">
        <v>136</v>
      </c>
      <c r="AU288" s="215" t="s">
        <v>88</v>
      </c>
      <c r="AV288" s="13" t="s">
        <v>88</v>
      </c>
      <c r="AW288" s="13" t="s">
        <v>4</v>
      </c>
      <c r="AX288" s="13" t="s">
        <v>86</v>
      </c>
      <c r="AY288" s="215" t="s">
        <v>123</v>
      </c>
    </row>
    <row r="289" spans="1:65" s="2" customFormat="1" ht="21.75" customHeight="1">
      <c r="A289" s="34"/>
      <c r="B289" s="35"/>
      <c r="C289" s="187" t="s">
        <v>429</v>
      </c>
      <c r="D289" s="187" t="s">
        <v>126</v>
      </c>
      <c r="E289" s="188" t="s">
        <v>430</v>
      </c>
      <c r="F289" s="189" t="s">
        <v>431</v>
      </c>
      <c r="G289" s="190" t="s">
        <v>404</v>
      </c>
      <c r="H289" s="191">
        <v>4.3360000000000003</v>
      </c>
      <c r="I289" s="192"/>
      <c r="J289" s="193">
        <f>ROUND(I289*H289,2)</f>
        <v>0</v>
      </c>
      <c r="K289" s="189" t="s">
        <v>130</v>
      </c>
      <c r="L289" s="39"/>
      <c r="M289" s="194" t="s">
        <v>40</v>
      </c>
      <c r="N289" s="195" t="s">
        <v>49</v>
      </c>
      <c r="O289" s="64"/>
      <c r="P289" s="196">
        <f>O289*H289</f>
        <v>0</v>
      </c>
      <c r="Q289" s="196">
        <v>0</v>
      </c>
      <c r="R289" s="196">
        <f>Q289*H289</f>
        <v>0</v>
      </c>
      <c r="S289" s="196">
        <v>0</v>
      </c>
      <c r="T289" s="197">
        <f>S289*H289</f>
        <v>0</v>
      </c>
      <c r="U289" s="34"/>
      <c r="V289" s="34"/>
      <c r="W289" s="34"/>
      <c r="X289" s="34"/>
      <c r="Y289" s="34"/>
      <c r="Z289" s="34"/>
      <c r="AA289" s="34"/>
      <c r="AB289" s="34"/>
      <c r="AC289" s="34"/>
      <c r="AD289" s="34"/>
      <c r="AE289" s="34"/>
      <c r="AR289" s="198" t="s">
        <v>150</v>
      </c>
      <c r="AT289" s="198" t="s">
        <v>126</v>
      </c>
      <c r="AU289" s="198" t="s">
        <v>88</v>
      </c>
      <c r="AY289" s="17" t="s">
        <v>123</v>
      </c>
      <c r="BE289" s="199">
        <f>IF(N289="základní",J289,0)</f>
        <v>0</v>
      </c>
      <c r="BF289" s="199">
        <f>IF(N289="snížená",J289,0)</f>
        <v>0</v>
      </c>
      <c r="BG289" s="199">
        <f>IF(N289="zákl. přenesená",J289,0)</f>
        <v>0</v>
      </c>
      <c r="BH289" s="199">
        <f>IF(N289="sníž. přenesená",J289,0)</f>
        <v>0</v>
      </c>
      <c r="BI289" s="199">
        <f>IF(N289="nulová",J289,0)</f>
        <v>0</v>
      </c>
      <c r="BJ289" s="17" t="s">
        <v>86</v>
      </c>
      <c r="BK289" s="199">
        <f>ROUND(I289*H289,2)</f>
        <v>0</v>
      </c>
      <c r="BL289" s="17" t="s">
        <v>150</v>
      </c>
      <c r="BM289" s="198" t="s">
        <v>432</v>
      </c>
    </row>
    <row r="290" spans="1:65" s="2" customFormat="1" ht="19.5">
      <c r="A290" s="34"/>
      <c r="B290" s="35"/>
      <c r="C290" s="36"/>
      <c r="D290" s="200" t="s">
        <v>133</v>
      </c>
      <c r="E290" s="36"/>
      <c r="F290" s="201" t="s">
        <v>433</v>
      </c>
      <c r="G290" s="36"/>
      <c r="H290" s="36"/>
      <c r="I290" s="108"/>
      <c r="J290" s="36"/>
      <c r="K290" s="36"/>
      <c r="L290" s="39"/>
      <c r="M290" s="202"/>
      <c r="N290" s="203"/>
      <c r="O290" s="64"/>
      <c r="P290" s="64"/>
      <c r="Q290" s="64"/>
      <c r="R290" s="64"/>
      <c r="S290" s="64"/>
      <c r="T290" s="65"/>
      <c r="U290" s="34"/>
      <c r="V290" s="34"/>
      <c r="W290" s="34"/>
      <c r="X290" s="34"/>
      <c r="Y290" s="34"/>
      <c r="Z290" s="34"/>
      <c r="AA290" s="34"/>
      <c r="AB290" s="34"/>
      <c r="AC290" s="34"/>
      <c r="AD290" s="34"/>
      <c r="AE290" s="34"/>
      <c r="AT290" s="17" t="s">
        <v>133</v>
      </c>
      <c r="AU290" s="17" t="s">
        <v>88</v>
      </c>
    </row>
    <row r="291" spans="1:65" s="2" customFormat="1" ht="97.5">
      <c r="A291" s="34"/>
      <c r="B291" s="35"/>
      <c r="C291" s="36"/>
      <c r="D291" s="200" t="s">
        <v>202</v>
      </c>
      <c r="E291" s="36"/>
      <c r="F291" s="204" t="s">
        <v>434</v>
      </c>
      <c r="G291" s="36"/>
      <c r="H291" s="36"/>
      <c r="I291" s="108"/>
      <c r="J291" s="36"/>
      <c r="K291" s="36"/>
      <c r="L291" s="39"/>
      <c r="M291" s="202"/>
      <c r="N291" s="203"/>
      <c r="O291" s="64"/>
      <c r="P291" s="64"/>
      <c r="Q291" s="64"/>
      <c r="R291" s="64"/>
      <c r="S291" s="64"/>
      <c r="T291" s="65"/>
      <c r="U291" s="34"/>
      <c r="V291" s="34"/>
      <c r="W291" s="34"/>
      <c r="X291" s="34"/>
      <c r="Y291" s="34"/>
      <c r="Z291" s="34"/>
      <c r="AA291" s="34"/>
      <c r="AB291" s="34"/>
      <c r="AC291" s="34"/>
      <c r="AD291" s="34"/>
      <c r="AE291" s="34"/>
      <c r="AT291" s="17" t="s">
        <v>202</v>
      </c>
      <c r="AU291" s="17" t="s">
        <v>88</v>
      </c>
    </row>
    <row r="292" spans="1:65" s="13" customFormat="1" ht="11.25">
      <c r="B292" s="205"/>
      <c r="C292" s="206"/>
      <c r="D292" s="200" t="s">
        <v>136</v>
      </c>
      <c r="E292" s="207" t="s">
        <v>40</v>
      </c>
      <c r="F292" s="208" t="s">
        <v>408</v>
      </c>
      <c r="G292" s="206"/>
      <c r="H292" s="209">
        <v>3.9260000000000002</v>
      </c>
      <c r="I292" s="210"/>
      <c r="J292" s="206"/>
      <c r="K292" s="206"/>
      <c r="L292" s="211"/>
      <c r="M292" s="212"/>
      <c r="N292" s="213"/>
      <c r="O292" s="213"/>
      <c r="P292" s="213"/>
      <c r="Q292" s="213"/>
      <c r="R292" s="213"/>
      <c r="S292" s="213"/>
      <c r="T292" s="214"/>
      <c r="AT292" s="215" t="s">
        <v>136</v>
      </c>
      <c r="AU292" s="215" t="s">
        <v>88</v>
      </c>
      <c r="AV292" s="13" t="s">
        <v>88</v>
      </c>
      <c r="AW292" s="13" t="s">
        <v>38</v>
      </c>
      <c r="AX292" s="13" t="s">
        <v>78</v>
      </c>
      <c r="AY292" s="215" t="s">
        <v>123</v>
      </c>
    </row>
    <row r="293" spans="1:65" s="13" customFormat="1" ht="11.25">
      <c r="B293" s="205"/>
      <c r="C293" s="206"/>
      <c r="D293" s="200" t="s">
        <v>136</v>
      </c>
      <c r="E293" s="207" t="s">
        <v>40</v>
      </c>
      <c r="F293" s="208" t="s">
        <v>410</v>
      </c>
      <c r="G293" s="206"/>
      <c r="H293" s="209">
        <v>0.41</v>
      </c>
      <c r="I293" s="210"/>
      <c r="J293" s="206"/>
      <c r="K293" s="206"/>
      <c r="L293" s="211"/>
      <c r="M293" s="212"/>
      <c r="N293" s="213"/>
      <c r="O293" s="213"/>
      <c r="P293" s="213"/>
      <c r="Q293" s="213"/>
      <c r="R293" s="213"/>
      <c r="S293" s="213"/>
      <c r="T293" s="214"/>
      <c r="AT293" s="215" t="s">
        <v>136</v>
      </c>
      <c r="AU293" s="215" t="s">
        <v>88</v>
      </c>
      <c r="AV293" s="13" t="s">
        <v>88</v>
      </c>
      <c r="AW293" s="13" t="s">
        <v>38</v>
      </c>
      <c r="AX293" s="13" t="s">
        <v>78</v>
      </c>
      <c r="AY293" s="215" t="s">
        <v>123</v>
      </c>
    </row>
    <row r="294" spans="1:65" s="2" customFormat="1" ht="21.75" customHeight="1">
      <c r="A294" s="34"/>
      <c r="B294" s="35"/>
      <c r="C294" s="187" t="s">
        <v>435</v>
      </c>
      <c r="D294" s="187" t="s">
        <v>126</v>
      </c>
      <c r="E294" s="188" t="s">
        <v>436</v>
      </c>
      <c r="F294" s="189" t="s">
        <v>437</v>
      </c>
      <c r="G294" s="190" t="s">
        <v>404</v>
      </c>
      <c r="H294" s="191">
        <v>6.3449999999999998</v>
      </c>
      <c r="I294" s="192"/>
      <c r="J294" s="193">
        <f>ROUND(I294*H294,2)</f>
        <v>0</v>
      </c>
      <c r="K294" s="189" t="s">
        <v>130</v>
      </c>
      <c r="L294" s="39"/>
      <c r="M294" s="194" t="s">
        <v>40</v>
      </c>
      <c r="N294" s="195" t="s">
        <v>49</v>
      </c>
      <c r="O294" s="64"/>
      <c r="P294" s="196">
        <f>O294*H294</f>
        <v>0</v>
      </c>
      <c r="Q294" s="196">
        <v>0</v>
      </c>
      <c r="R294" s="196">
        <f>Q294*H294</f>
        <v>0</v>
      </c>
      <c r="S294" s="196">
        <v>0</v>
      </c>
      <c r="T294" s="197">
        <f>S294*H294</f>
        <v>0</v>
      </c>
      <c r="U294" s="34"/>
      <c r="V294" s="34"/>
      <c r="W294" s="34"/>
      <c r="X294" s="34"/>
      <c r="Y294" s="34"/>
      <c r="Z294" s="34"/>
      <c r="AA294" s="34"/>
      <c r="AB294" s="34"/>
      <c r="AC294" s="34"/>
      <c r="AD294" s="34"/>
      <c r="AE294" s="34"/>
      <c r="AR294" s="198" t="s">
        <v>150</v>
      </c>
      <c r="AT294" s="198" t="s">
        <v>126</v>
      </c>
      <c r="AU294" s="198" t="s">
        <v>88</v>
      </c>
      <c r="AY294" s="17" t="s">
        <v>123</v>
      </c>
      <c r="BE294" s="199">
        <f>IF(N294="základní",J294,0)</f>
        <v>0</v>
      </c>
      <c r="BF294" s="199">
        <f>IF(N294="snížená",J294,0)</f>
        <v>0</v>
      </c>
      <c r="BG294" s="199">
        <f>IF(N294="zákl. přenesená",J294,0)</f>
        <v>0</v>
      </c>
      <c r="BH294" s="199">
        <f>IF(N294="sníž. přenesená",J294,0)</f>
        <v>0</v>
      </c>
      <c r="BI294" s="199">
        <f>IF(N294="nulová",J294,0)</f>
        <v>0</v>
      </c>
      <c r="BJ294" s="17" t="s">
        <v>86</v>
      </c>
      <c r="BK294" s="199">
        <f>ROUND(I294*H294,2)</f>
        <v>0</v>
      </c>
      <c r="BL294" s="17" t="s">
        <v>150</v>
      </c>
      <c r="BM294" s="198" t="s">
        <v>438</v>
      </c>
    </row>
    <row r="295" spans="1:65" s="2" customFormat="1" ht="19.5">
      <c r="A295" s="34"/>
      <c r="B295" s="35"/>
      <c r="C295" s="36"/>
      <c r="D295" s="200" t="s">
        <v>133</v>
      </c>
      <c r="E295" s="36"/>
      <c r="F295" s="201" t="s">
        <v>439</v>
      </c>
      <c r="G295" s="36"/>
      <c r="H295" s="36"/>
      <c r="I295" s="108"/>
      <c r="J295" s="36"/>
      <c r="K295" s="36"/>
      <c r="L295" s="39"/>
      <c r="M295" s="202"/>
      <c r="N295" s="203"/>
      <c r="O295" s="64"/>
      <c r="P295" s="64"/>
      <c r="Q295" s="64"/>
      <c r="R295" s="64"/>
      <c r="S295" s="64"/>
      <c r="T295" s="65"/>
      <c r="U295" s="34"/>
      <c r="V295" s="34"/>
      <c r="W295" s="34"/>
      <c r="X295" s="34"/>
      <c r="Y295" s="34"/>
      <c r="Z295" s="34"/>
      <c r="AA295" s="34"/>
      <c r="AB295" s="34"/>
      <c r="AC295" s="34"/>
      <c r="AD295" s="34"/>
      <c r="AE295" s="34"/>
      <c r="AT295" s="17" t="s">
        <v>133</v>
      </c>
      <c r="AU295" s="17" t="s">
        <v>88</v>
      </c>
    </row>
    <row r="296" spans="1:65" s="2" customFormat="1" ht="97.5">
      <c r="A296" s="34"/>
      <c r="B296" s="35"/>
      <c r="C296" s="36"/>
      <c r="D296" s="200" t="s">
        <v>202</v>
      </c>
      <c r="E296" s="36"/>
      <c r="F296" s="204" t="s">
        <v>434</v>
      </c>
      <c r="G296" s="36"/>
      <c r="H296" s="36"/>
      <c r="I296" s="108"/>
      <c r="J296" s="36"/>
      <c r="K296" s="36"/>
      <c r="L296" s="39"/>
      <c r="M296" s="202"/>
      <c r="N296" s="203"/>
      <c r="O296" s="64"/>
      <c r="P296" s="64"/>
      <c r="Q296" s="64"/>
      <c r="R296" s="64"/>
      <c r="S296" s="64"/>
      <c r="T296" s="65"/>
      <c r="U296" s="34"/>
      <c r="V296" s="34"/>
      <c r="W296" s="34"/>
      <c r="X296" s="34"/>
      <c r="Y296" s="34"/>
      <c r="Z296" s="34"/>
      <c r="AA296" s="34"/>
      <c r="AB296" s="34"/>
      <c r="AC296" s="34"/>
      <c r="AD296" s="34"/>
      <c r="AE296" s="34"/>
      <c r="AT296" s="17" t="s">
        <v>202</v>
      </c>
      <c r="AU296" s="17" t="s">
        <v>88</v>
      </c>
    </row>
    <row r="297" spans="1:65" s="13" customFormat="1" ht="11.25">
      <c r="B297" s="205"/>
      <c r="C297" s="206"/>
      <c r="D297" s="200" t="s">
        <v>136</v>
      </c>
      <c r="E297" s="207" t="s">
        <v>40</v>
      </c>
      <c r="F297" s="208" t="s">
        <v>411</v>
      </c>
      <c r="G297" s="206"/>
      <c r="H297" s="209">
        <v>6.3449999999999998</v>
      </c>
      <c r="I297" s="210"/>
      <c r="J297" s="206"/>
      <c r="K297" s="206"/>
      <c r="L297" s="211"/>
      <c r="M297" s="212"/>
      <c r="N297" s="213"/>
      <c r="O297" s="213"/>
      <c r="P297" s="213"/>
      <c r="Q297" s="213"/>
      <c r="R297" s="213"/>
      <c r="S297" s="213"/>
      <c r="T297" s="214"/>
      <c r="AT297" s="215" t="s">
        <v>136</v>
      </c>
      <c r="AU297" s="215" t="s">
        <v>88</v>
      </c>
      <c r="AV297" s="13" t="s">
        <v>88</v>
      </c>
      <c r="AW297" s="13" t="s">
        <v>38</v>
      </c>
      <c r="AX297" s="13" t="s">
        <v>78</v>
      </c>
      <c r="AY297" s="215" t="s">
        <v>123</v>
      </c>
    </row>
    <row r="298" spans="1:65" s="2" customFormat="1" ht="21.75" customHeight="1">
      <c r="A298" s="34"/>
      <c r="B298" s="35"/>
      <c r="C298" s="187" t="s">
        <v>440</v>
      </c>
      <c r="D298" s="187" t="s">
        <v>126</v>
      </c>
      <c r="E298" s="188" t="s">
        <v>441</v>
      </c>
      <c r="F298" s="189" t="s">
        <v>442</v>
      </c>
      <c r="G298" s="190" t="s">
        <v>404</v>
      </c>
      <c r="H298" s="191">
        <v>3.298</v>
      </c>
      <c r="I298" s="192"/>
      <c r="J298" s="193">
        <f>ROUND(I298*H298,2)</f>
        <v>0</v>
      </c>
      <c r="K298" s="189" t="s">
        <v>130</v>
      </c>
      <c r="L298" s="39"/>
      <c r="M298" s="194" t="s">
        <v>40</v>
      </c>
      <c r="N298" s="195" t="s">
        <v>49</v>
      </c>
      <c r="O298" s="64"/>
      <c r="P298" s="196">
        <f>O298*H298</f>
        <v>0</v>
      </c>
      <c r="Q298" s="196">
        <v>0</v>
      </c>
      <c r="R298" s="196">
        <f>Q298*H298</f>
        <v>0</v>
      </c>
      <c r="S298" s="196">
        <v>0</v>
      </c>
      <c r="T298" s="197">
        <f>S298*H298</f>
        <v>0</v>
      </c>
      <c r="U298" s="34"/>
      <c r="V298" s="34"/>
      <c r="W298" s="34"/>
      <c r="X298" s="34"/>
      <c r="Y298" s="34"/>
      <c r="Z298" s="34"/>
      <c r="AA298" s="34"/>
      <c r="AB298" s="34"/>
      <c r="AC298" s="34"/>
      <c r="AD298" s="34"/>
      <c r="AE298" s="34"/>
      <c r="AR298" s="198" t="s">
        <v>150</v>
      </c>
      <c r="AT298" s="198" t="s">
        <v>126</v>
      </c>
      <c r="AU298" s="198" t="s">
        <v>88</v>
      </c>
      <c r="AY298" s="17" t="s">
        <v>123</v>
      </c>
      <c r="BE298" s="199">
        <f>IF(N298="základní",J298,0)</f>
        <v>0</v>
      </c>
      <c r="BF298" s="199">
        <f>IF(N298="snížená",J298,0)</f>
        <v>0</v>
      </c>
      <c r="BG298" s="199">
        <f>IF(N298="zákl. přenesená",J298,0)</f>
        <v>0</v>
      </c>
      <c r="BH298" s="199">
        <f>IF(N298="sníž. přenesená",J298,0)</f>
        <v>0</v>
      </c>
      <c r="BI298" s="199">
        <f>IF(N298="nulová",J298,0)</f>
        <v>0</v>
      </c>
      <c r="BJ298" s="17" t="s">
        <v>86</v>
      </c>
      <c r="BK298" s="199">
        <f>ROUND(I298*H298,2)</f>
        <v>0</v>
      </c>
      <c r="BL298" s="17" t="s">
        <v>150</v>
      </c>
      <c r="BM298" s="198" t="s">
        <v>443</v>
      </c>
    </row>
    <row r="299" spans="1:65" s="2" customFormat="1" ht="19.5">
      <c r="A299" s="34"/>
      <c r="B299" s="35"/>
      <c r="C299" s="36"/>
      <c r="D299" s="200" t="s">
        <v>133</v>
      </c>
      <c r="E299" s="36"/>
      <c r="F299" s="201" t="s">
        <v>444</v>
      </c>
      <c r="G299" s="36"/>
      <c r="H299" s="36"/>
      <c r="I299" s="108"/>
      <c r="J299" s="36"/>
      <c r="K299" s="36"/>
      <c r="L299" s="39"/>
      <c r="M299" s="202"/>
      <c r="N299" s="203"/>
      <c r="O299" s="64"/>
      <c r="P299" s="64"/>
      <c r="Q299" s="64"/>
      <c r="R299" s="64"/>
      <c r="S299" s="64"/>
      <c r="T299" s="65"/>
      <c r="U299" s="34"/>
      <c r="V299" s="34"/>
      <c r="W299" s="34"/>
      <c r="X299" s="34"/>
      <c r="Y299" s="34"/>
      <c r="Z299" s="34"/>
      <c r="AA299" s="34"/>
      <c r="AB299" s="34"/>
      <c r="AC299" s="34"/>
      <c r="AD299" s="34"/>
      <c r="AE299" s="34"/>
      <c r="AT299" s="17" t="s">
        <v>133</v>
      </c>
      <c r="AU299" s="17" t="s">
        <v>88</v>
      </c>
    </row>
    <row r="300" spans="1:65" s="2" customFormat="1" ht="97.5">
      <c r="A300" s="34"/>
      <c r="B300" s="35"/>
      <c r="C300" s="36"/>
      <c r="D300" s="200" t="s">
        <v>202</v>
      </c>
      <c r="E300" s="36"/>
      <c r="F300" s="204" t="s">
        <v>434</v>
      </c>
      <c r="G300" s="36"/>
      <c r="H300" s="36"/>
      <c r="I300" s="108"/>
      <c r="J300" s="36"/>
      <c r="K300" s="36"/>
      <c r="L300" s="39"/>
      <c r="M300" s="202"/>
      <c r="N300" s="203"/>
      <c r="O300" s="64"/>
      <c r="P300" s="64"/>
      <c r="Q300" s="64"/>
      <c r="R300" s="64"/>
      <c r="S300" s="64"/>
      <c r="T300" s="65"/>
      <c r="U300" s="34"/>
      <c r="V300" s="34"/>
      <c r="W300" s="34"/>
      <c r="X300" s="34"/>
      <c r="Y300" s="34"/>
      <c r="Z300" s="34"/>
      <c r="AA300" s="34"/>
      <c r="AB300" s="34"/>
      <c r="AC300" s="34"/>
      <c r="AD300" s="34"/>
      <c r="AE300" s="34"/>
      <c r="AT300" s="17" t="s">
        <v>202</v>
      </c>
      <c r="AU300" s="17" t="s">
        <v>88</v>
      </c>
    </row>
    <row r="301" spans="1:65" s="13" customFormat="1" ht="11.25">
      <c r="B301" s="205"/>
      <c r="C301" s="206"/>
      <c r="D301" s="200" t="s">
        <v>136</v>
      </c>
      <c r="E301" s="207" t="s">
        <v>40</v>
      </c>
      <c r="F301" s="208" t="s">
        <v>412</v>
      </c>
      <c r="G301" s="206"/>
      <c r="H301" s="209">
        <v>3.298</v>
      </c>
      <c r="I301" s="210"/>
      <c r="J301" s="206"/>
      <c r="K301" s="206"/>
      <c r="L301" s="211"/>
      <c r="M301" s="212"/>
      <c r="N301" s="213"/>
      <c r="O301" s="213"/>
      <c r="P301" s="213"/>
      <c r="Q301" s="213"/>
      <c r="R301" s="213"/>
      <c r="S301" s="213"/>
      <c r="T301" s="214"/>
      <c r="AT301" s="215" t="s">
        <v>136</v>
      </c>
      <c r="AU301" s="215" t="s">
        <v>88</v>
      </c>
      <c r="AV301" s="13" t="s">
        <v>88</v>
      </c>
      <c r="AW301" s="13" t="s">
        <v>38</v>
      </c>
      <c r="AX301" s="13" t="s">
        <v>78</v>
      </c>
      <c r="AY301" s="215" t="s">
        <v>123</v>
      </c>
    </row>
    <row r="302" spans="1:65" s="2" customFormat="1" ht="33" customHeight="1">
      <c r="A302" s="34"/>
      <c r="B302" s="35"/>
      <c r="C302" s="187" t="s">
        <v>445</v>
      </c>
      <c r="D302" s="187" t="s">
        <v>126</v>
      </c>
      <c r="E302" s="188" t="s">
        <v>446</v>
      </c>
      <c r="F302" s="189" t="s">
        <v>447</v>
      </c>
      <c r="G302" s="190" t="s">
        <v>404</v>
      </c>
      <c r="H302" s="191">
        <v>8.4740000000000002</v>
      </c>
      <c r="I302" s="192"/>
      <c r="J302" s="193">
        <f>ROUND(I302*H302,2)</f>
        <v>0</v>
      </c>
      <c r="K302" s="189" t="s">
        <v>130</v>
      </c>
      <c r="L302" s="39"/>
      <c r="M302" s="194" t="s">
        <v>40</v>
      </c>
      <c r="N302" s="195" t="s">
        <v>49</v>
      </c>
      <c r="O302" s="64"/>
      <c r="P302" s="196">
        <f>O302*H302</f>
        <v>0</v>
      </c>
      <c r="Q302" s="196">
        <v>0</v>
      </c>
      <c r="R302" s="196">
        <f>Q302*H302</f>
        <v>0</v>
      </c>
      <c r="S302" s="196">
        <v>0</v>
      </c>
      <c r="T302" s="197">
        <f>S302*H302</f>
        <v>0</v>
      </c>
      <c r="U302" s="34"/>
      <c r="V302" s="34"/>
      <c r="W302" s="34"/>
      <c r="X302" s="34"/>
      <c r="Y302" s="34"/>
      <c r="Z302" s="34"/>
      <c r="AA302" s="34"/>
      <c r="AB302" s="34"/>
      <c r="AC302" s="34"/>
      <c r="AD302" s="34"/>
      <c r="AE302" s="34"/>
      <c r="AR302" s="198" t="s">
        <v>150</v>
      </c>
      <c r="AT302" s="198" t="s">
        <v>126</v>
      </c>
      <c r="AU302" s="198" t="s">
        <v>88</v>
      </c>
      <c r="AY302" s="17" t="s">
        <v>123</v>
      </c>
      <c r="BE302" s="199">
        <f>IF(N302="základní",J302,0)</f>
        <v>0</v>
      </c>
      <c r="BF302" s="199">
        <f>IF(N302="snížená",J302,0)</f>
        <v>0</v>
      </c>
      <c r="BG302" s="199">
        <f>IF(N302="zákl. přenesená",J302,0)</f>
        <v>0</v>
      </c>
      <c r="BH302" s="199">
        <f>IF(N302="sníž. přenesená",J302,0)</f>
        <v>0</v>
      </c>
      <c r="BI302" s="199">
        <f>IF(N302="nulová",J302,0)</f>
        <v>0</v>
      </c>
      <c r="BJ302" s="17" t="s">
        <v>86</v>
      </c>
      <c r="BK302" s="199">
        <f>ROUND(I302*H302,2)</f>
        <v>0</v>
      </c>
      <c r="BL302" s="17" t="s">
        <v>150</v>
      </c>
      <c r="BM302" s="198" t="s">
        <v>448</v>
      </c>
    </row>
    <row r="303" spans="1:65" s="2" customFormat="1" ht="29.25">
      <c r="A303" s="34"/>
      <c r="B303" s="35"/>
      <c r="C303" s="36"/>
      <c r="D303" s="200" t="s">
        <v>133</v>
      </c>
      <c r="E303" s="36"/>
      <c r="F303" s="201" t="s">
        <v>449</v>
      </c>
      <c r="G303" s="36"/>
      <c r="H303" s="36"/>
      <c r="I303" s="108"/>
      <c r="J303" s="36"/>
      <c r="K303" s="36"/>
      <c r="L303" s="39"/>
      <c r="M303" s="202"/>
      <c r="N303" s="203"/>
      <c r="O303" s="64"/>
      <c r="P303" s="64"/>
      <c r="Q303" s="64"/>
      <c r="R303" s="64"/>
      <c r="S303" s="64"/>
      <c r="T303" s="65"/>
      <c r="U303" s="34"/>
      <c r="V303" s="34"/>
      <c r="W303" s="34"/>
      <c r="X303" s="34"/>
      <c r="Y303" s="34"/>
      <c r="Z303" s="34"/>
      <c r="AA303" s="34"/>
      <c r="AB303" s="34"/>
      <c r="AC303" s="34"/>
      <c r="AD303" s="34"/>
      <c r="AE303" s="34"/>
      <c r="AT303" s="17" t="s">
        <v>133</v>
      </c>
      <c r="AU303" s="17" t="s">
        <v>88</v>
      </c>
    </row>
    <row r="304" spans="1:65" s="2" customFormat="1" ht="97.5">
      <c r="A304" s="34"/>
      <c r="B304" s="35"/>
      <c r="C304" s="36"/>
      <c r="D304" s="200" t="s">
        <v>202</v>
      </c>
      <c r="E304" s="36"/>
      <c r="F304" s="204" t="s">
        <v>434</v>
      </c>
      <c r="G304" s="36"/>
      <c r="H304" s="36"/>
      <c r="I304" s="108"/>
      <c r="J304" s="36"/>
      <c r="K304" s="36"/>
      <c r="L304" s="39"/>
      <c r="M304" s="202"/>
      <c r="N304" s="203"/>
      <c r="O304" s="64"/>
      <c r="P304" s="64"/>
      <c r="Q304" s="64"/>
      <c r="R304" s="64"/>
      <c r="S304" s="64"/>
      <c r="T304" s="65"/>
      <c r="U304" s="34"/>
      <c r="V304" s="34"/>
      <c r="W304" s="34"/>
      <c r="X304" s="34"/>
      <c r="Y304" s="34"/>
      <c r="Z304" s="34"/>
      <c r="AA304" s="34"/>
      <c r="AB304" s="34"/>
      <c r="AC304" s="34"/>
      <c r="AD304" s="34"/>
      <c r="AE304" s="34"/>
      <c r="AT304" s="17" t="s">
        <v>202</v>
      </c>
      <c r="AU304" s="17" t="s">
        <v>88</v>
      </c>
    </row>
    <row r="305" spans="1:65" s="13" customFormat="1" ht="11.25">
      <c r="B305" s="205"/>
      <c r="C305" s="206"/>
      <c r="D305" s="200" t="s">
        <v>136</v>
      </c>
      <c r="E305" s="207" t="s">
        <v>40</v>
      </c>
      <c r="F305" s="208" t="s">
        <v>413</v>
      </c>
      <c r="G305" s="206"/>
      <c r="H305" s="209">
        <v>8.4740000000000002</v>
      </c>
      <c r="I305" s="210"/>
      <c r="J305" s="206"/>
      <c r="K305" s="206"/>
      <c r="L305" s="211"/>
      <c r="M305" s="212"/>
      <c r="N305" s="213"/>
      <c r="O305" s="213"/>
      <c r="P305" s="213"/>
      <c r="Q305" s="213"/>
      <c r="R305" s="213"/>
      <c r="S305" s="213"/>
      <c r="T305" s="214"/>
      <c r="AT305" s="215" t="s">
        <v>136</v>
      </c>
      <c r="AU305" s="215" t="s">
        <v>88</v>
      </c>
      <c r="AV305" s="13" t="s">
        <v>88</v>
      </c>
      <c r="AW305" s="13" t="s">
        <v>38</v>
      </c>
      <c r="AX305" s="13" t="s">
        <v>78</v>
      </c>
      <c r="AY305" s="215" t="s">
        <v>123</v>
      </c>
    </row>
    <row r="306" spans="1:65" s="2" customFormat="1" ht="21.75" customHeight="1">
      <c r="A306" s="34"/>
      <c r="B306" s="35"/>
      <c r="C306" s="187" t="s">
        <v>450</v>
      </c>
      <c r="D306" s="187" t="s">
        <v>126</v>
      </c>
      <c r="E306" s="188" t="s">
        <v>451</v>
      </c>
      <c r="F306" s="189" t="s">
        <v>452</v>
      </c>
      <c r="G306" s="190" t="s">
        <v>404</v>
      </c>
      <c r="H306" s="191">
        <v>2.7770000000000001</v>
      </c>
      <c r="I306" s="192"/>
      <c r="J306" s="193">
        <f>ROUND(I306*H306,2)</f>
        <v>0</v>
      </c>
      <c r="K306" s="189" t="s">
        <v>130</v>
      </c>
      <c r="L306" s="39"/>
      <c r="M306" s="194" t="s">
        <v>40</v>
      </c>
      <c r="N306" s="195" t="s">
        <v>49</v>
      </c>
      <c r="O306" s="64"/>
      <c r="P306" s="196">
        <f>O306*H306</f>
        <v>0</v>
      </c>
      <c r="Q306" s="196">
        <v>0</v>
      </c>
      <c r="R306" s="196">
        <f>Q306*H306</f>
        <v>0</v>
      </c>
      <c r="S306" s="196">
        <v>0</v>
      </c>
      <c r="T306" s="197">
        <f>S306*H306</f>
        <v>0</v>
      </c>
      <c r="U306" s="34"/>
      <c r="V306" s="34"/>
      <c r="W306" s="34"/>
      <c r="X306" s="34"/>
      <c r="Y306" s="34"/>
      <c r="Z306" s="34"/>
      <c r="AA306" s="34"/>
      <c r="AB306" s="34"/>
      <c r="AC306" s="34"/>
      <c r="AD306" s="34"/>
      <c r="AE306" s="34"/>
      <c r="AR306" s="198" t="s">
        <v>150</v>
      </c>
      <c r="AT306" s="198" t="s">
        <v>126</v>
      </c>
      <c r="AU306" s="198" t="s">
        <v>88</v>
      </c>
      <c r="AY306" s="17" t="s">
        <v>123</v>
      </c>
      <c r="BE306" s="199">
        <f>IF(N306="základní",J306,0)</f>
        <v>0</v>
      </c>
      <c r="BF306" s="199">
        <f>IF(N306="snížená",J306,0)</f>
        <v>0</v>
      </c>
      <c r="BG306" s="199">
        <f>IF(N306="zákl. přenesená",J306,0)</f>
        <v>0</v>
      </c>
      <c r="BH306" s="199">
        <f>IF(N306="sníž. přenesená",J306,0)</f>
        <v>0</v>
      </c>
      <c r="BI306" s="199">
        <f>IF(N306="nulová",J306,0)</f>
        <v>0</v>
      </c>
      <c r="BJ306" s="17" t="s">
        <v>86</v>
      </c>
      <c r="BK306" s="199">
        <f>ROUND(I306*H306,2)</f>
        <v>0</v>
      </c>
      <c r="BL306" s="17" t="s">
        <v>150</v>
      </c>
      <c r="BM306" s="198" t="s">
        <v>453</v>
      </c>
    </row>
    <row r="307" spans="1:65" s="2" customFormat="1" ht="29.25">
      <c r="A307" s="34"/>
      <c r="B307" s="35"/>
      <c r="C307" s="36"/>
      <c r="D307" s="200" t="s">
        <v>133</v>
      </c>
      <c r="E307" s="36"/>
      <c r="F307" s="201" t="s">
        <v>454</v>
      </c>
      <c r="G307" s="36"/>
      <c r="H307" s="36"/>
      <c r="I307" s="108"/>
      <c r="J307" s="36"/>
      <c r="K307" s="36"/>
      <c r="L307" s="39"/>
      <c r="M307" s="202"/>
      <c r="N307" s="203"/>
      <c r="O307" s="64"/>
      <c r="P307" s="64"/>
      <c r="Q307" s="64"/>
      <c r="R307" s="64"/>
      <c r="S307" s="64"/>
      <c r="T307" s="65"/>
      <c r="U307" s="34"/>
      <c r="V307" s="34"/>
      <c r="W307" s="34"/>
      <c r="X307" s="34"/>
      <c r="Y307" s="34"/>
      <c r="Z307" s="34"/>
      <c r="AA307" s="34"/>
      <c r="AB307" s="34"/>
      <c r="AC307" s="34"/>
      <c r="AD307" s="34"/>
      <c r="AE307" s="34"/>
      <c r="AT307" s="17" t="s">
        <v>133</v>
      </c>
      <c r="AU307" s="17" t="s">
        <v>88</v>
      </c>
    </row>
    <row r="308" spans="1:65" s="2" customFormat="1" ht="97.5">
      <c r="A308" s="34"/>
      <c r="B308" s="35"/>
      <c r="C308" s="36"/>
      <c r="D308" s="200" t="s">
        <v>202</v>
      </c>
      <c r="E308" s="36"/>
      <c r="F308" s="204" t="s">
        <v>434</v>
      </c>
      <c r="G308" s="36"/>
      <c r="H308" s="36"/>
      <c r="I308" s="108"/>
      <c r="J308" s="36"/>
      <c r="K308" s="36"/>
      <c r="L308" s="39"/>
      <c r="M308" s="202"/>
      <c r="N308" s="203"/>
      <c r="O308" s="64"/>
      <c r="P308" s="64"/>
      <c r="Q308" s="64"/>
      <c r="R308" s="64"/>
      <c r="S308" s="64"/>
      <c r="T308" s="65"/>
      <c r="U308" s="34"/>
      <c r="V308" s="34"/>
      <c r="W308" s="34"/>
      <c r="X308" s="34"/>
      <c r="Y308" s="34"/>
      <c r="Z308" s="34"/>
      <c r="AA308" s="34"/>
      <c r="AB308" s="34"/>
      <c r="AC308" s="34"/>
      <c r="AD308" s="34"/>
      <c r="AE308" s="34"/>
      <c r="AT308" s="17" t="s">
        <v>202</v>
      </c>
      <c r="AU308" s="17" t="s">
        <v>88</v>
      </c>
    </row>
    <row r="309" spans="1:65" s="13" customFormat="1" ht="11.25">
      <c r="B309" s="205"/>
      <c r="C309" s="206"/>
      <c r="D309" s="200" t="s">
        <v>136</v>
      </c>
      <c r="E309" s="207" t="s">
        <v>40</v>
      </c>
      <c r="F309" s="208" t="s">
        <v>414</v>
      </c>
      <c r="G309" s="206"/>
      <c r="H309" s="209">
        <v>2.7770000000000001</v>
      </c>
      <c r="I309" s="210"/>
      <c r="J309" s="206"/>
      <c r="K309" s="206"/>
      <c r="L309" s="211"/>
      <c r="M309" s="212"/>
      <c r="N309" s="213"/>
      <c r="O309" s="213"/>
      <c r="P309" s="213"/>
      <c r="Q309" s="213"/>
      <c r="R309" s="213"/>
      <c r="S309" s="213"/>
      <c r="T309" s="214"/>
      <c r="AT309" s="215" t="s">
        <v>136</v>
      </c>
      <c r="AU309" s="215" t="s">
        <v>88</v>
      </c>
      <c r="AV309" s="13" t="s">
        <v>88</v>
      </c>
      <c r="AW309" s="13" t="s">
        <v>38</v>
      </c>
      <c r="AX309" s="13" t="s">
        <v>78</v>
      </c>
      <c r="AY309" s="215" t="s">
        <v>123</v>
      </c>
    </row>
    <row r="310" spans="1:65" s="2" customFormat="1" ht="21.75" customHeight="1">
      <c r="A310" s="34"/>
      <c r="B310" s="35"/>
      <c r="C310" s="187" t="s">
        <v>455</v>
      </c>
      <c r="D310" s="187" t="s">
        <v>126</v>
      </c>
      <c r="E310" s="188" t="s">
        <v>456</v>
      </c>
      <c r="F310" s="189" t="s">
        <v>457</v>
      </c>
      <c r="G310" s="190" t="s">
        <v>404</v>
      </c>
      <c r="H310" s="191">
        <v>5.8559999999999999</v>
      </c>
      <c r="I310" s="192"/>
      <c r="J310" s="193">
        <f>ROUND(I310*H310,2)</f>
        <v>0</v>
      </c>
      <c r="K310" s="189" t="s">
        <v>130</v>
      </c>
      <c r="L310" s="39"/>
      <c r="M310" s="194" t="s">
        <v>40</v>
      </c>
      <c r="N310" s="195" t="s">
        <v>49</v>
      </c>
      <c r="O310" s="64"/>
      <c r="P310" s="196">
        <f>O310*H310</f>
        <v>0</v>
      </c>
      <c r="Q310" s="196">
        <v>0</v>
      </c>
      <c r="R310" s="196">
        <f>Q310*H310</f>
        <v>0</v>
      </c>
      <c r="S310" s="196">
        <v>0</v>
      </c>
      <c r="T310" s="197">
        <f>S310*H310</f>
        <v>0</v>
      </c>
      <c r="U310" s="34"/>
      <c r="V310" s="34"/>
      <c r="W310" s="34"/>
      <c r="X310" s="34"/>
      <c r="Y310" s="34"/>
      <c r="Z310" s="34"/>
      <c r="AA310" s="34"/>
      <c r="AB310" s="34"/>
      <c r="AC310" s="34"/>
      <c r="AD310" s="34"/>
      <c r="AE310" s="34"/>
      <c r="AR310" s="198" t="s">
        <v>150</v>
      </c>
      <c r="AT310" s="198" t="s">
        <v>126</v>
      </c>
      <c r="AU310" s="198" t="s">
        <v>88</v>
      </c>
      <c r="AY310" s="17" t="s">
        <v>123</v>
      </c>
      <c r="BE310" s="199">
        <f>IF(N310="základní",J310,0)</f>
        <v>0</v>
      </c>
      <c r="BF310" s="199">
        <f>IF(N310="snížená",J310,0)</f>
        <v>0</v>
      </c>
      <c r="BG310" s="199">
        <f>IF(N310="zákl. přenesená",J310,0)</f>
        <v>0</v>
      </c>
      <c r="BH310" s="199">
        <f>IF(N310="sníž. přenesená",J310,0)</f>
        <v>0</v>
      </c>
      <c r="BI310" s="199">
        <f>IF(N310="nulová",J310,0)</f>
        <v>0</v>
      </c>
      <c r="BJ310" s="17" t="s">
        <v>86</v>
      </c>
      <c r="BK310" s="199">
        <f>ROUND(I310*H310,2)</f>
        <v>0</v>
      </c>
      <c r="BL310" s="17" t="s">
        <v>150</v>
      </c>
      <c r="BM310" s="198" t="s">
        <v>458</v>
      </c>
    </row>
    <row r="311" spans="1:65" s="2" customFormat="1" ht="29.25">
      <c r="A311" s="34"/>
      <c r="B311" s="35"/>
      <c r="C311" s="36"/>
      <c r="D311" s="200" t="s">
        <v>133</v>
      </c>
      <c r="E311" s="36"/>
      <c r="F311" s="201" t="s">
        <v>459</v>
      </c>
      <c r="G311" s="36"/>
      <c r="H311" s="36"/>
      <c r="I311" s="108"/>
      <c r="J311" s="36"/>
      <c r="K311" s="36"/>
      <c r="L311" s="39"/>
      <c r="M311" s="202"/>
      <c r="N311" s="203"/>
      <c r="O311" s="64"/>
      <c r="P311" s="64"/>
      <c r="Q311" s="64"/>
      <c r="R311" s="64"/>
      <c r="S311" s="64"/>
      <c r="T311" s="65"/>
      <c r="U311" s="34"/>
      <c r="V311" s="34"/>
      <c r="W311" s="34"/>
      <c r="X311" s="34"/>
      <c r="Y311" s="34"/>
      <c r="Z311" s="34"/>
      <c r="AA311" s="34"/>
      <c r="AB311" s="34"/>
      <c r="AC311" s="34"/>
      <c r="AD311" s="34"/>
      <c r="AE311" s="34"/>
      <c r="AT311" s="17" t="s">
        <v>133</v>
      </c>
      <c r="AU311" s="17" t="s">
        <v>88</v>
      </c>
    </row>
    <row r="312" spans="1:65" s="2" customFormat="1" ht="97.5">
      <c r="A312" s="34"/>
      <c r="B312" s="35"/>
      <c r="C312" s="36"/>
      <c r="D312" s="200" t="s">
        <v>202</v>
      </c>
      <c r="E312" s="36"/>
      <c r="F312" s="204" t="s">
        <v>434</v>
      </c>
      <c r="G312" s="36"/>
      <c r="H312" s="36"/>
      <c r="I312" s="108"/>
      <c r="J312" s="36"/>
      <c r="K312" s="36"/>
      <c r="L312" s="39"/>
      <c r="M312" s="202"/>
      <c r="N312" s="203"/>
      <c r="O312" s="64"/>
      <c r="P312" s="64"/>
      <c r="Q312" s="64"/>
      <c r="R312" s="64"/>
      <c r="S312" s="64"/>
      <c r="T312" s="65"/>
      <c r="U312" s="34"/>
      <c r="V312" s="34"/>
      <c r="W312" s="34"/>
      <c r="X312" s="34"/>
      <c r="Y312" s="34"/>
      <c r="Z312" s="34"/>
      <c r="AA312" s="34"/>
      <c r="AB312" s="34"/>
      <c r="AC312" s="34"/>
      <c r="AD312" s="34"/>
      <c r="AE312" s="34"/>
      <c r="AT312" s="17" t="s">
        <v>202</v>
      </c>
      <c r="AU312" s="17" t="s">
        <v>88</v>
      </c>
    </row>
    <row r="313" spans="1:65" s="13" customFormat="1" ht="11.25">
      <c r="B313" s="205"/>
      <c r="C313" s="206"/>
      <c r="D313" s="200" t="s">
        <v>136</v>
      </c>
      <c r="E313" s="207" t="s">
        <v>40</v>
      </c>
      <c r="F313" s="208" t="s">
        <v>409</v>
      </c>
      <c r="G313" s="206"/>
      <c r="H313" s="209">
        <v>5.8559999999999999</v>
      </c>
      <c r="I313" s="210"/>
      <c r="J313" s="206"/>
      <c r="K313" s="206"/>
      <c r="L313" s="211"/>
      <c r="M313" s="212"/>
      <c r="N313" s="213"/>
      <c r="O313" s="213"/>
      <c r="P313" s="213"/>
      <c r="Q313" s="213"/>
      <c r="R313" s="213"/>
      <c r="S313" s="213"/>
      <c r="T313" s="214"/>
      <c r="AT313" s="215" t="s">
        <v>136</v>
      </c>
      <c r="AU313" s="215" t="s">
        <v>88</v>
      </c>
      <c r="AV313" s="13" t="s">
        <v>88</v>
      </c>
      <c r="AW313" s="13" t="s">
        <v>38</v>
      </c>
      <c r="AX313" s="13" t="s">
        <v>78</v>
      </c>
      <c r="AY313" s="215" t="s">
        <v>123</v>
      </c>
    </row>
    <row r="314" spans="1:65" s="12" customFormat="1" ht="22.9" customHeight="1">
      <c r="B314" s="171"/>
      <c r="C314" s="172"/>
      <c r="D314" s="173" t="s">
        <v>77</v>
      </c>
      <c r="E314" s="185" t="s">
        <v>460</v>
      </c>
      <c r="F314" s="185" t="s">
        <v>461</v>
      </c>
      <c r="G314" s="172"/>
      <c r="H314" s="172"/>
      <c r="I314" s="175"/>
      <c r="J314" s="186">
        <f>BK314</f>
        <v>0</v>
      </c>
      <c r="K314" s="172"/>
      <c r="L314" s="177"/>
      <c r="M314" s="178"/>
      <c r="N314" s="179"/>
      <c r="O314" s="179"/>
      <c r="P314" s="180">
        <f>SUM(P315:P317)</f>
        <v>0</v>
      </c>
      <c r="Q314" s="179"/>
      <c r="R314" s="180">
        <f>SUM(R315:R317)</f>
        <v>0</v>
      </c>
      <c r="S314" s="179"/>
      <c r="T314" s="181">
        <f>SUM(T315:T317)</f>
        <v>0</v>
      </c>
      <c r="AR314" s="182" t="s">
        <v>86</v>
      </c>
      <c r="AT314" s="183" t="s">
        <v>77</v>
      </c>
      <c r="AU314" s="183" t="s">
        <v>86</v>
      </c>
      <c r="AY314" s="182" t="s">
        <v>123</v>
      </c>
      <c r="BK314" s="184">
        <f>SUM(BK315:BK317)</f>
        <v>0</v>
      </c>
    </row>
    <row r="315" spans="1:65" s="2" customFormat="1" ht="21.75" customHeight="1">
      <c r="A315" s="34"/>
      <c r="B315" s="35"/>
      <c r="C315" s="187" t="s">
        <v>462</v>
      </c>
      <c r="D315" s="187" t="s">
        <v>126</v>
      </c>
      <c r="E315" s="188" t="s">
        <v>463</v>
      </c>
      <c r="F315" s="189" t="s">
        <v>464</v>
      </c>
      <c r="G315" s="190" t="s">
        <v>404</v>
      </c>
      <c r="H315" s="191">
        <v>110.34699999999999</v>
      </c>
      <c r="I315" s="192"/>
      <c r="J315" s="193">
        <f>ROUND(I315*H315,2)</f>
        <v>0</v>
      </c>
      <c r="K315" s="189" t="s">
        <v>130</v>
      </c>
      <c r="L315" s="39"/>
      <c r="M315" s="194" t="s">
        <v>40</v>
      </c>
      <c r="N315" s="195" t="s">
        <v>49</v>
      </c>
      <c r="O315" s="64"/>
      <c r="P315" s="196">
        <f>O315*H315</f>
        <v>0</v>
      </c>
      <c r="Q315" s="196">
        <v>0</v>
      </c>
      <c r="R315" s="196">
        <f>Q315*H315</f>
        <v>0</v>
      </c>
      <c r="S315" s="196">
        <v>0</v>
      </c>
      <c r="T315" s="197">
        <f>S315*H315</f>
        <v>0</v>
      </c>
      <c r="U315" s="34"/>
      <c r="V315" s="34"/>
      <c r="W315" s="34"/>
      <c r="X315" s="34"/>
      <c r="Y315" s="34"/>
      <c r="Z315" s="34"/>
      <c r="AA315" s="34"/>
      <c r="AB315" s="34"/>
      <c r="AC315" s="34"/>
      <c r="AD315" s="34"/>
      <c r="AE315" s="34"/>
      <c r="AR315" s="198" t="s">
        <v>150</v>
      </c>
      <c r="AT315" s="198" t="s">
        <v>126</v>
      </c>
      <c r="AU315" s="198" t="s">
        <v>88</v>
      </c>
      <c r="AY315" s="17" t="s">
        <v>123</v>
      </c>
      <c r="BE315" s="199">
        <f>IF(N315="základní",J315,0)</f>
        <v>0</v>
      </c>
      <c r="BF315" s="199">
        <f>IF(N315="snížená",J315,0)</f>
        <v>0</v>
      </c>
      <c r="BG315" s="199">
        <f>IF(N315="zákl. přenesená",J315,0)</f>
        <v>0</v>
      </c>
      <c r="BH315" s="199">
        <f>IF(N315="sníž. přenesená",J315,0)</f>
        <v>0</v>
      </c>
      <c r="BI315" s="199">
        <f>IF(N315="nulová",J315,0)</f>
        <v>0</v>
      </c>
      <c r="BJ315" s="17" t="s">
        <v>86</v>
      </c>
      <c r="BK315" s="199">
        <f>ROUND(I315*H315,2)</f>
        <v>0</v>
      </c>
      <c r="BL315" s="17" t="s">
        <v>150</v>
      </c>
      <c r="BM315" s="198" t="s">
        <v>465</v>
      </c>
    </row>
    <row r="316" spans="1:65" s="2" customFormat="1" ht="39">
      <c r="A316" s="34"/>
      <c r="B316" s="35"/>
      <c r="C316" s="36"/>
      <c r="D316" s="200" t="s">
        <v>133</v>
      </c>
      <c r="E316" s="36"/>
      <c r="F316" s="201" t="s">
        <v>466</v>
      </c>
      <c r="G316" s="36"/>
      <c r="H316" s="36"/>
      <c r="I316" s="108"/>
      <c r="J316" s="36"/>
      <c r="K316" s="36"/>
      <c r="L316" s="39"/>
      <c r="M316" s="202"/>
      <c r="N316" s="203"/>
      <c r="O316" s="64"/>
      <c r="P316" s="64"/>
      <c r="Q316" s="64"/>
      <c r="R316" s="64"/>
      <c r="S316" s="64"/>
      <c r="T316" s="65"/>
      <c r="U316" s="34"/>
      <c r="V316" s="34"/>
      <c r="W316" s="34"/>
      <c r="X316" s="34"/>
      <c r="Y316" s="34"/>
      <c r="Z316" s="34"/>
      <c r="AA316" s="34"/>
      <c r="AB316" s="34"/>
      <c r="AC316" s="34"/>
      <c r="AD316" s="34"/>
      <c r="AE316" s="34"/>
      <c r="AT316" s="17" t="s">
        <v>133</v>
      </c>
      <c r="AU316" s="17" t="s">
        <v>88</v>
      </c>
    </row>
    <row r="317" spans="1:65" s="2" customFormat="1" ht="87.75">
      <c r="A317" s="34"/>
      <c r="B317" s="35"/>
      <c r="C317" s="36"/>
      <c r="D317" s="200" t="s">
        <v>202</v>
      </c>
      <c r="E317" s="36"/>
      <c r="F317" s="204" t="s">
        <v>467</v>
      </c>
      <c r="G317" s="36"/>
      <c r="H317" s="36"/>
      <c r="I317" s="108"/>
      <c r="J317" s="36"/>
      <c r="K317" s="36"/>
      <c r="L317" s="39"/>
      <c r="M317" s="202"/>
      <c r="N317" s="203"/>
      <c r="O317" s="64"/>
      <c r="P317" s="64"/>
      <c r="Q317" s="64"/>
      <c r="R317" s="64"/>
      <c r="S317" s="64"/>
      <c r="T317" s="65"/>
      <c r="U317" s="34"/>
      <c r="V317" s="34"/>
      <c r="W317" s="34"/>
      <c r="X317" s="34"/>
      <c r="Y317" s="34"/>
      <c r="Z317" s="34"/>
      <c r="AA317" s="34"/>
      <c r="AB317" s="34"/>
      <c r="AC317" s="34"/>
      <c r="AD317" s="34"/>
      <c r="AE317" s="34"/>
      <c r="AT317" s="17" t="s">
        <v>202</v>
      </c>
      <c r="AU317" s="17" t="s">
        <v>88</v>
      </c>
    </row>
    <row r="318" spans="1:65" s="12" customFormat="1" ht="25.9" customHeight="1">
      <c r="B318" s="171"/>
      <c r="C318" s="172"/>
      <c r="D318" s="173" t="s">
        <v>77</v>
      </c>
      <c r="E318" s="174" t="s">
        <v>468</v>
      </c>
      <c r="F318" s="174" t="s">
        <v>469</v>
      </c>
      <c r="G318" s="172"/>
      <c r="H318" s="172"/>
      <c r="I318" s="175"/>
      <c r="J318" s="176">
        <f>BK318</f>
        <v>0</v>
      </c>
      <c r="K318" s="172"/>
      <c r="L318" s="177"/>
      <c r="M318" s="178"/>
      <c r="N318" s="179"/>
      <c r="O318" s="179"/>
      <c r="P318" s="180">
        <f>P319+P325+P476+P687+P731</f>
        <v>0</v>
      </c>
      <c r="Q318" s="179"/>
      <c r="R318" s="180">
        <f>R319+R325+R476+R687+R731</f>
        <v>127.6129785</v>
      </c>
      <c r="S318" s="179"/>
      <c r="T318" s="181">
        <f>T319+T325+T476+T687+T731</f>
        <v>15.4537963</v>
      </c>
      <c r="AR318" s="182" t="s">
        <v>88</v>
      </c>
      <c r="AT318" s="183" t="s">
        <v>77</v>
      </c>
      <c r="AU318" s="183" t="s">
        <v>78</v>
      </c>
      <c r="AY318" s="182" t="s">
        <v>123</v>
      </c>
      <c r="BK318" s="184">
        <f>BK319+BK325+BK476+BK687+BK731</f>
        <v>0</v>
      </c>
    </row>
    <row r="319" spans="1:65" s="12" customFormat="1" ht="22.9" customHeight="1">
      <c r="B319" s="171"/>
      <c r="C319" s="172"/>
      <c r="D319" s="173" t="s">
        <v>77</v>
      </c>
      <c r="E319" s="185" t="s">
        <v>470</v>
      </c>
      <c r="F319" s="185" t="s">
        <v>471</v>
      </c>
      <c r="G319" s="172"/>
      <c r="H319" s="172"/>
      <c r="I319" s="175"/>
      <c r="J319" s="186">
        <f>BK319</f>
        <v>0</v>
      </c>
      <c r="K319" s="172"/>
      <c r="L319" s="177"/>
      <c r="M319" s="178"/>
      <c r="N319" s="179"/>
      <c r="O319" s="179"/>
      <c r="P319" s="180">
        <f>SUM(P320:P324)</f>
        <v>0</v>
      </c>
      <c r="Q319" s="179"/>
      <c r="R319" s="180">
        <f>SUM(R320:R324)</f>
        <v>0</v>
      </c>
      <c r="S319" s="179"/>
      <c r="T319" s="181">
        <f>SUM(T320:T324)</f>
        <v>2.7765</v>
      </c>
      <c r="AR319" s="182" t="s">
        <v>88</v>
      </c>
      <c r="AT319" s="183" t="s">
        <v>77</v>
      </c>
      <c r="AU319" s="183" t="s">
        <v>86</v>
      </c>
      <c r="AY319" s="182" t="s">
        <v>123</v>
      </c>
      <c r="BK319" s="184">
        <f>SUM(BK320:BK324)</f>
        <v>0</v>
      </c>
    </row>
    <row r="320" spans="1:65" s="2" customFormat="1" ht="16.5" customHeight="1">
      <c r="A320" s="34"/>
      <c r="B320" s="35"/>
      <c r="C320" s="187" t="s">
        <v>472</v>
      </c>
      <c r="D320" s="187" t="s">
        <v>126</v>
      </c>
      <c r="E320" s="188" t="s">
        <v>473</v>
      </c>
      <c r="F320" s="189" t="s">
        <v>474</v>
      </c>
      <c r="G320" s="190" t="s">
        <v>199</v>
      </c>
      <c r="H320" s="191">
        <v>462.75</v>
      </c>
      <c r="I320" s="192"/>
      <c r="J320" s="193">
        <f>ROUND(I320*H320,2)</f>
        <v>0</v>
      </c>
      <c r="K320" s="189" t="s">
        <v>130</v>
      </c>
      <c r="L320" s="39"/>
      <c r="M320" s="194" t="s">
        <v>40</v>
      </c>
      <c r="N320" s="195" t="s">
        <v>49</v>
      </c>
      <c r="O320" s="64"/>
      <c r="P320" s="196">
        <f>O320*H320</f>
        <v>0</v>
      </c>
      <c r="Q320" s="196">
        <v>0</v>
      </c>
      <c r="R320" s="196">
        <f>Q320*H320</f>
        <v>0</v>
      </c>
      <c r="S320" s="196">
        <v>6.0000000000000001E-3</v>
      </c>
      <c r="T320" s="197">
        <f>S320*H320</f>
        <v>2.7765</v>
      </c>
      <c r="U320" s="34"/>
      <c r="V320" s="34"/>
      <c r="W320" s="34"/>
      <c r="X320" s="34"/>
      <c r="Y320" s="34"/>
      <c r="Z320" s="34"/>
      <c r="AA320" s="34"/>
      <c r="AB320" s="34"/>
      <c r="AC320" s="34"/>
      <c r="AD320" s="34"/>
      <c r="AE320" s="34"/>
      <c r="AR320" s="198" t="s">
        <v>293</v>
      </c>
      <c r="AT320" s="198" t="s">
        <v>126</v>
      </c>
      <c r="AU320" s="198" t="s">
        <v>88</v>
      </c>
      <c r="AY320" s="17" t="s">
        <v>123</v>
      </c>
      <c r="BE320" s="199">
        <f>IF(N320="základní",J320,0)</f>
        <v>0</v>
      </c>
      <c r="BF320" s="199">
        <f>IF(N320="snížená",J320,0)</f>
        <v>0</v>
      </c>
      <c r="BG320" s="199">
        <f>IF(N320="zákl. přenesená",J320,0)</f>
        <v>0</v>
      </c>
      <c r="BH320" s="199">
        <f>IF(N320="sníž. přenesená",J320,0)</f>
        <v>0</v>
      </c>
      <c r="BI320" s="199">
        <f>IF(N320="nulová",J320,0)</f>
        <v>0</v>
      </c>
      <c r="BJ320" s="17" t="s">
        <v>86</v>
      </c>
      <c r="BK320" s="199">
        <f>ROUND(I320*H320,2)</f>
        <v>0</v>
      </c>
      <c r="BL320" s="17" t="s">
        <v>293</v>
      </c>
      <c r="BM320" s="198" t="s">
        <v>475</v>
      </c>
    </row>
    <row r="321" spans="1:65" s="2" customFormat="1" ht="19.5">
      <c r="A321" s="34"/>
      <c r="B321" s="35"/>
      <c r="C321" s="36"/>
      <c r="D321" s="200" t="s">
        <v>133</v>
      </c>
      <c r="E321" s="36"/>
      <c r="F321" s="201" t="s">
        <v>476</v>
      </c>
      <c r="G321" s="36"/>
      <c r="H321" s="36"/>
      <c r="I321" s="108"/>
      <c r="J321" s="36"/>
      <c r="K321" s="36"/>
      <c r="L321" s="39"/>
      <c r="M321" s="202"/>
      <c r="N321" s="203"/>
      <c r="O321" s="64"/>
      <c r="P321" s="64"/>
      <c r="Q321" s="64"/>
      <c r="R321" s="64"/>
      <c r="S321" s="64"/>
      <c r="T321" s="65"/>
      <c r="U321" s="34"/>
      <c r="V321" s="34"/>
      <c r="W321" s="34"/>
      <c r="X321" s="34"/>
      <c r="Y321" s="34"/>
      <c r="Z321" s="34"/>
      <c r="AA321" s="34"/>
      <c r="AB321" s="34"/>
      <c r="AC321" s="34"/>
      <c r="AD321" s="34"/>
      <c r="AE321" s="34"/>
      <c r="AT321" s="17" t="s">
        <v>133</v>
      </c>
      <c r="AU321" s="17" t="s">
        <v>88</v>
      </c>
    </row>
    <row r="322" spans="1:65" s="13" customFormat="1" ht="11.25">
      <c r="B322" s="205"/>
      <c r="C322" s="206"/>
      <c r="D322" s="200" t="s">
        <v>136</v>
      </c>
      <c r="E322" s="207" t="s">
        <v>40</v>
      </c>
      <c r="F322" s="208" t="s">
        <v>477</v>
      </c>
      <c r="G322" s="206"/>
      <c r="H322" s="209">
        <v>92.95</v>
      </c>
      <c r="I322" s="210"/>
      <c r="J322" s="206"/>
      <c r="K322" s="206"/>
      <c r="L322" s="211"/>
      <c r="M322" s="212"/>
      <c r="N322" s="213"/>
      <c r="O322" s="213"/>
      <c r="P322" s="213"/>
      <c r="Q322" s="213"/>
      <c r="R322" s="213"/>
      <c r="S322" s="213"/>
      <c r="T322" s="214"/>
      <c r="AT322" s="215" t="s">
        <v>136</v>
      </c>
      <c r="AU322" s="215" t="s">
        <v>88</v>
      </c>
      <c r="AV322" s="13" t="s">
        <v>88</v>
      </c>
      <c r="AW322" s="13" t="s">
        <v>38</v>
      </c>
      <c r="AX322" s="13" t="s">
        <v>78</v>
      </c>
      <c r="AY322" s="215" t="s">
        <v>123</v>
      </c>
    </row>
    <row r="323" spans="1:65" s="13" customFormat="1" ht="11.25">
      <c r="B323" s="205"/>
      <c r="C323" s="206"/>
      <c r="D323" s="200" t="s">
        <v>136</v>
      </c>
      <c r="E323" s="207" t="s">
        <v>40</v>
      </c>
      <c r="F323" s="208" t="s">
        <v>478</v>
      </c>
      <c r="G323" s="206"/>
      <c r="H323" s="209">
        <v>133</v>
      </c>
      <c r="I323" s="210"/>
      <c r="J323" s="206"/>
      <c r="K323" s="206"/>
      <c r="L323" s="211"/>
      <c r="M323" s="212"/>
      <c r="N323" s="213"/>
      <c r="O323" s="213"/>
      <c r="P323" s="213"/>
      <c r="Q323" s="213"/>
      <c r="R323" s="213"/>
      <c r="S323" s="213"/>
      <c r="T323" s="214"/>
      <c r="AT323" s="215" t="s">
        <v>136</v>
      </c>
      <c r="AU323" s="215" t="s">
        <v>88</v>
      </c>
      <c r="AV323" s="13" t="s">
        <v>88</v>
      </c>
      <c r="AW323" s="13" t="s">
        <v>38</v>
      </c>
      <c r="AX323" s="13" t="s">
        <v>78</v>
      </c>
      <c r="AY323" s="215" t="s">
        <v>123</v>
      </c>
    </row>
    <row r="324" spans="1:65" s="13" customFormat="1" ht="11.25">
      <c r="B324" s="205"/>
      <c r="C324" s="206"/>
      <c r="D324" s="200" t="s">
        <v>136</v>
      </c>
      <c r="E324" s="207" t="s">
        <v>40</v>
      </c>
      <c r="F324" s="208" t="s">
        <v>479</v>
      </c>
      <c r="G324" s="206"/>
      <c r="H324" s="209">
        <v>236.8</v>
      </c>
      <c r="I324" s="210"/>
      <c r="J324" s="206"/>
      <c r="K324" s="206"/>
      <c r="L324" s="211"/>
      <c r="M324" s="212"/>
      <c r="N324" s="213"/>
      <c r="O324" s="213"/>
      <c r="P324" s="213"/>
      <c r="Q324" s="213"/>
      <c r="R324" s="213"/>
      <c r="S324" s="213"/>
      <c r="T324" s="214"/>
      <c r="AT324" s="215" t="s">
        <v>136</v>
      </c>
      <c r="AU324" s="215" t="s">
        <v>88</v>
      </c>
      <c r="AV324" s="13" t="s">
        <v>88</v>
      </c>
      <c r="AW324" s="13" t="s">
        <v>38</v>
      </c>
      <c r="AX324" s="13" t="s">
        <v>78</v>
      </c>
      <c r="AY324" s="215" t="s">
        <v>123</v>
      </c>
    </row>
    <row r="325" spans="1:65" s="12" customFormat="1" ht="22.9" customHeight="1">
      <c r="B325" s="171"/>
      <c r="C325" s="172"/>
      <c r="D325" s="173" t="s">
        <v>77</v>
      </c>
      <c r="E325" s="185" t="s">
        <v>480</v>
      </c>
      <c r="F325" s="185" t="s">
        <v>481</v>
      </c>
      <c r="G325" s="172"/>
      <c r="H325" s="172"/>
      <c r="I325" s="175"/>
      <c r="J325" s="186">
        <f>BK325</f>
        <v>0</v>
      </c>
      <c r="K325" s="172"/>
      <c r="L325" s="177"/>
      <c r="M325" s="178"/>
      <c r="N325" s="179"/>
      <c r="O325" s="179"/>
      <c r="P325" s="180">
        <f>SUM(P326:P475)</f>
        <v>0</v>
      </c>
      <c r="Q325" s="179"/>
      <c r="R325" s="180">
        <f>SUM(R326:R475)</f>
        <v>9.4994567900000018</v>
      </c>
      <c r="S325" s="179"/>
      <c r="T325" s="181">
        <f>SUM(T326:T475)</f>
        <v>3.2982458000000001</v>
      </c>
      <c r="AR325" s="182" t="s">
        <v>88</v>
      </c>
      <c r="AT325" s="183" t="s">
        <v>77</v>
      </c>
      <c r="AU325" s="183" t="s">
        <v>86</v>
      </c>
      <c r="AY325" s="182" t="s">
        <v>123</v>
      </c>
      <c r="BK325" s="184">
        <f>SUM(BK326:BK475)</f>
        <v>0</v>
      </c>
    </row>
    <row r="326" spans="1:65" s="2" customFormat="1" ht="21.75" customHeight="1">
      <c r="A326" s="34"/>
      <c r="B326" s="35"/>
      <c r="C326" s="187" t="s">
        <v>482</v>
      </c>
      <c r="D326" s="187" t="s">
        <v>126</v>
      </c>
      <c r="E326" s="188" t="s">
        <v>483</v>
      </c>
      <c r="F326" s="189" t="s">
        <v>484</v>
      </c>
      <c r="G326" s="190" t="s">
        <v>239</v>
      </c>
      <c r="H326" s="191">
        <v>7.9139999999999997</v>
      </c>
      <c r="I326" s="192"/>
      <c r="J326" s="193">
        <f>ROUND(I326*H326,2)</f>
        <v>0</v>
      </c>
      <c r="K326" s="189" t="s">
        <v>130</v>
      </c>
      <c r="L326" s="39"/>
      <c r="M326" s="194" t="s">
        <v>40</v>
      </c>
      <c r="N326" s="195" t="s">
        <v>49</v>
      </c>
      <c r="O326" s="64"/>
      <c r="P326" s="196">
        <f>O326*H326</f>
        <v>0</v>
      </c>
      <c r="Q326" s="196">
        <v>1.89E-3</v>
      </c>
      <c r="R326" s="196">
        <f>Q326*H326</f>
        <v>1.4957459999999999E-2</v>
      </c>
      <c r="S326" s="196">
        <v>0</v>
      </c>
      <c r="T326" s="197">
        <f>S326*H326</f>
        <v>0</v>
      </c>
      <c r="U326" s="34"/>
      <c r="V326" s="34"/>
      <c r="W326" s="34"/>
      <c r="X326" s="34"/>
      <c r="Y326" s="34"/>
      <c r="Z326" s="34"/>
      <c r="AA326" s="34"/>
      <c r="AB326" s="34"/>
      <c r="AC326" s="34"/>
      <c r="AD326" s="34"/>
      <c r="AE326" s="34"/>
      <c r="AR326" s="198" t="s">
        <v>293</v>
      </c>
      <c r="AT326" s="198" t="s">
        <v>126</v>
      </c>
      <c r="AU326" s="198" t="s">
        <v>88</v>
      </c>
      <c r="AY326" s="17" t="s">
        <v>123</v>
      </c>
      <c r="BE326" s="199">
        <f>IF(N326="základní",J326,0)</f>
        <v>0</v>
      </c>
      <c r="BF326" s="199">
        <f>IF(N326="snížená",J326,0)</f>
        <v>0</v>
      </c>
      <c r="BG326" s="199">
        <f>IF(N326="zákl. přenesená",J326,0)</f>
        <v>0</v>
      </c>
      <c r="BH326" s="199">
        <f>IF(N326="sníž. přenesená",J326,0)</f>
        <v>0</v>
      </c>
      <c r="BI326" s="199">
        <f>IF(N326="nulová",J326,0)</f>
        <v>0</v>
      </c>
      <c r="BJ326" s="17" t="s">
        <v>86</v>
      </c>
      <c r="BK326" s="199">
        <f>ROUND(I326*H326,2)</f>
        <v>0</v>
      </c>
      <c r="BL326" s="17" t="s">
        <v>293</v>
      </c>
      <c r="BM326" s="198" t="s">
        <v>485</v>
      </c>
    </row>
    <row r="327" spans="1:65" s="2" customFormat="1" ht="29.25">
      <c r="A327" s="34"/>
      <c r="B327" s="35"/>
      <c r="C327" s="36"/>
      <c r="D327" s="200" t="s">
        <v>133</v>
      </c>
      <c r="E327" s="36"/>
      <c r="F327" s="201" t="s">
        <v>486</v>
      </c>
      <c r="G327" s="36"/>
      <c r="H327" s="36"/>
      <c r="I327" s="108"/>
      <c r="J327" s="36"/>
      <c r="K327" s="36"/>
      <c r="L327" s="39"/>
      <c r="M327" s="202"/>
      <c r="N327" s="203"/>
      <c r="O327" s="64"/>
      <c r="P327" s="64"/>
      <c r="Q327" s="64"/>
      <c r="R327" s="64"/>
      <c r="S327" s="64"/>
      <c r="T327" s="65"/>
      <c r="U327" s="34"/>
      <c r="V327" s="34"/>
      <c r="W327" s="34"/>
      <c r="X327" s="34"/>
      <c r="Y327" s="34"/>
      <c r="Z327" s="34"/>
      <c r="AA327" s="34"/>
      <c r="AB327" s="34"/>
      <c r="AC327" s="34"/>
      <c r="AD327" s="34"/>
      <c r="AE327" s="34"/>
      <c r="AT327" s="17" t="s">
        <v>133</v>
      </c>
      <c r="AU327" s="17" t="s">
        <v>88</v>
      </c>
    </row>
    <row r="328" spans="1:65" s="2" customFormat="1" ht="146.25">
      <c r="A328" s="34"/>
      <c r="B328" s="35"/>
      <c r="C328" s="36"/>
      <c r="D328" s="200" t="s">
        <v>202</v>
      </c>
      <c r="E328" s="36"/>
      <c r="F328" s="204" t="s">
        <v>487</v>
      </c>
      <c r="G328" s="36"/>
      <c r="H328" s="36"/>
      <c r="I328" s="108"/>
      <c r="J328" s="36"/>
      <c r="K328" s="36"/>
      <c r="L328" s="39"/>
      <c r="M328" s="202"/>
      <c r="N328" s="203"/>
      <c r="O328" s="64"/>
      <c r="P328" s="64"/>
      <c r="Q328" s="64"/>
      <c r="R328" s="64"/>
      <c r="S328" s="64"/>
      <c r="T328" s="65"/>
      <c r="U328" s="34"/>
      <c r="V328" s="34"/>
      <c r="W328" s="34"/>
      <c r="X328" s="34"/>
      <c r="Y328" s="34"/>
      <c r="Z328" s="34"/>
      <c r="AA328" s="34"/>
      <c r="AB328" s="34"/>
      <c r="AC328" s="34"/>
      <c r="AD328" s="34"/>
      <c r="AE328" s="34"/>
      <c r="AT328" s="17" t="s">
        <v>202</v>
      </c>
      <c r="AU328" s="17" t="s">
        <v>88</v>
      </c>
    </row>
    <row r="329" spans="1:65" s="14" customFormat="1" ht="11.25">
      <c r="B329" s="216"/>
      <c r="C329" s="217"/>
      <c r="D329" s="200" t="s">
        <v>136</v>
      </c>
      <c r="E329" s="218" t="s">
        <v>40</v>
      </c>
      <c r="F329" s="219" t="s">
        <v>488</v>
      </c>
      <c r="G329" s="217"/>
      <c r="H329" s="218" t="s">
        <v>40</v>
      </c>
      <c r="I329" s="220"/>
      <c r="J329" s="217"/>
      <c r="K329" s="217"/>
      <c r="L329" s="221"/>
      <c r="M329" s="222"/>
      <c r="N329" s="223"/>
      <c r="O329" s="223"/>
      <c r="P329" s="223"/>
      <c r="Q329" s="223"/>
      <c r="R329" s="223"/>
      <c r="S329" s="223"/>
      <c r="T329" s="224"/>
      <c r="AT329" s="225" t="s">
        <v>136</v>
      </c>
      <c r="AU329" s="225" t="s">
        <v>88</v>
      </c>
      <c r="AV329" s="14" t="s">
        <v>86</v>
      </c>
      <c r="AW329" s="14" t="s">
        <v>38</v>
      </c>
      <c r="AX329" s="14" t="s">
        <v>78</v>
      </c>
      <c r="AY329" s="225" t="s">
        <v>123</v>
      </c>
    </row>
    <row r="330" spans="1:65" s="13" customFormat="1" ht="11.25">
      <c r="B330" s="205"/>
      <c r="C330" s="206"/>
      <c r="D330" s="200" t="s">
        <v>136</v>
      </c>
      <c r="E330" s="207" t="s">
        <v>40</v>
      </c>
      <c r="F330" s="208" t="s">
        <v>489</v>
      </c>
      <c r="G330" s="206"/>
      <c r="H330" s="209">
        <v>0.112</v>
      </c>
      <c r="I330" s="210"/>
      <c r="J330" s="206"/>
      <c r="K330" s="206"/>
      <c r="L330" s="211"/>
      <c r="M330" s="212"/>
      <c r="N330" s="213"/>
      <c r="O330" s="213"/>
      <c r="P330" s="213"/>
      <c r="Q330" s="213"/>
      <c r="R330" s="213"/>
      <c r="S330" s="213"/>
      <c r="T330" s="214"/>
      <c r="AT330" s="215" t="s">
        <v>136</v>
      </c>
      <c r="AU330" s="215" t="s">
        <v>88</v>
      </c>
      <c r="AV330" s="13" t="s">
        <v>88</v>
      </c>
      <c r="AW330" s="13" t="s">
        <v>38</v>
      </c>
      <c r="AX330" s="13" t="s">
        <v>78</v>
      </c>
      <c r="AY330" s="215" t="s">
        <v>123</v>
      </c>
    </row>
    <row r="331" spans="1:65" s="13" customFormat="1" ht="11.25">
      <c r="B331" s="205"/>
      <c r="C331" s="206"/>
      <c r="D331" s="200" t="s">
        <v>136</v>
      </c>
      <c r="E331" s="207" t="s">
        <v>40</v>
      </c>
      <c r="F331" s="208" t="s">
        <v>490</v>
      </c>
      <c r="G331" s="206"/>
      <c r="H331" s="209">
        <v>0.14000000000000001</v>
      </c>
      <c r="I331" s="210"/>
      <c r="J331" s="206"/>
      <c r="K331" s="206"/>
      <c r="L331" s="211"/>
      <c r="M331" s="212"/>
      <c r="N331" s="213"/>
      <c r="O331" s="213"/>
      <c r="P331" s="213"/>
      <c r="Q331" s="213"/>
      <c r="R331" s="213"/>
      <c r="S331" s="213"/>
      <c r="T331" s="214"/>
      <c r="AT331" s="215" t="s">
        <v>136</v>
      </c>
      <c r="AU331" s="215" t="s">
        <v>88</v>
      </c>
      <c r="AV331" s="13" t="s">
        <v>88</v>
      </c>
      <c r="AW331" s="13" t="s">
        <v>38</v>
      </c>
      <c r="AX331" s="13" t="s">
        <v>78</v>
      </c>
      <c r="AY331" s="215" t="s">
        <v>123</v>
      </c>
    </row>
    <row r="332" spans="1:65" s="13" customFormat="1" ht="11.25">
      <c r="B332" s="205"/>
      <c r="C332" s="206"/>
      <c r="D332" s="200" t="s">
        <v>136</v>
      </c>
      <c r="E332" s="207" t="s">
        <v>40</v>
      </c>
      <c r="F332" s="208" t="s">
        <v>491</v>
      </c>
      <c r="G332" s="206"/>
      <c r="H332" s="209">
        <v>0.221</v>
      </c>
      <c r="I332" s="210"/>
      <c r="J332" s="206"/>
      <c r="K332" s="206"/>
      <c r="L332" s="211"/>
      <c r="M332" s="212"/>
      <c r="N332" s="213"/>
      <c r="O332" s="213"/>
      <c r="P332" s="213"/>
      <c r="Q332" s="213"/>
      <c r="R332" s="213"/>
      <c r="S332" s="213"/>
      <c r="T332" s="214"/>
      <c r="AT332" s="215" t="s">
        <v>136</v>
      </c>
      <c r="AU332" s="215" t="s">
        <v>88</v>
      </c>
      <c r="AV332" s="13" t="s">
        <v>88</v>
      </c>
      <c r="AW332" s="13" t="s">
        <v>38</v>
      </c>
      <c r="AX332" s="13" t="s">
        <v>78</v>
      </c>
      <c r="AY332" s="215" t="s">
        <v>123</v>
      </c>
    </row>
    <row r="333" spans="1:65" s="14" customFormat="1" ht="11.25">
      <c r="B333" s="216"/>
      <c r="C333" s="217"/>
      <c r="D333" s="200" t="s">
        <v>136</v>
      </c>
      <c r="E333" s="218" t="s">
        <v>40</v>
      </c>
      <c r="F333" s="219" t="s">
        <v>492</v>
      </c>
      <c r="G333" s="217"/>
      <c r="H333" s="218" t="s">
        <v>40</v>
      </c>
      <c r="I333" s="220"/>
      <c r="J333" s="217"/>
      <c r="K333" s="217"/>
      <c r="L333" s="221"/>
      <c r="M333" s="222"/>
      <c r="N333" s="223"/>
      <c r="O333" s="223"/>
      <c r="P333" s="223"/>
      <c r="Q333" s="223"/>
      <c r="R333" s="223"/>
      <c r="S333" s="223"/>
      <c r="T333" s="224"/>
      <c r="AT333" s="225" t="s">
        <v>136</v>
      </c>
      <c r="AU333" s="225" t="s">
        <v>88</v>
      </c>
      <c r="AV333" s="14" t="s">
        <v>86</v>
      </c>
      <c r="AW333" s="14" t="s">
        <v>38</v>
      </c>
      <c r="AX333" s="14" t="s">
        <v>78</v>
      </c>
      <c r="AY333" s="225" t="s">
        <v>123</v>
      </c>
    </row>
    <row r="334" spans="1:65" s="13" customFormat="1" ht="11.25">
      <c r="B334" s="205"/>
      <c r="C334" s="206"/>
      <c r="D334" s="200" t="s">
        <v>136</v>
      </c>
      <c r="E334" s="207" t="s">
        <v>40</v>
      </c>
      <c r="F334" s="208" t="s">
        <v>493</v>
      </c>
      <c r="G334" s="206"/>
      <c r="H334" s="209">
        <v>0.26</v>
      </c>
      <c r="I334" s="210"/>
      <c r="J334" s="206"/>
      <c r="K334" s="206"/>
      <c r="L334" s="211"/>
      <c r="M334" s="212"/>
      <c r="N334" s="213"/>
      <c r="O334" s="213"/>
      <c r="P334" s="213"/>
      <c r="Q334" s="213"/>
      <c r="R334" s="213"/>
      <c r="S334" s="213"/>
      <c r="T334" s="214"/>
      <c r="AT334" s="215" t="s">
        <v>136</v>
      </c>
      <c r="AU334" s="215" t="s">
        <v>88</v>
      </c>
      <c r="AV334" s="13" t="s">
        <v>88</v>
      </c>
      <c r="AW334" s="13" t="s">
        <v>38</v>
      </c>
      <c r="AX334" s="13" t="s">
        <v>78</v>
      </c>
      <c r="AY334" s="215" t="s">
        <v>123</v>
      </c>
    </row>
    <row r="335" spans="1:65" s="13" customFormat="1" ht="11.25">
      <c r="B335" s="205"/>
      <c r="C335" s="206"/>
      <c r="D335" s="200" t="s">
        <v>136</v>
      </c>
      <c r="E335" s="207" t="s">
        <v>40</v>
      </c>
      <c r="F335" s="208" t="s">
        <v>494</v>
      </c>
      <c r="G335" s="206"/>
      <c r="H335" s="209">
        <v>0.372</v>
      </c>
      <c r="I335" s="210"/>
      <c r="J335" s="206"/>
      <c r="K335" s="206"/>
      <c r="L335" s="211"/>
      <c r="M335" s="212"/>
      <c r="N335" s="213"/>
      <c r="O335" s="213"/>
      <c r="P335" s="213"/>
      <c r="Q335" s="213"/>
      <c r="R335" s="213"/>
      <c r="S335" s="213"/>
      <c r="T335" s="214"/>
      <c r="AT335" s="215" t="s">
        <v>136</v>
      </c>
      <c r="AU335" s="215" t="s">
        <v>88</v>
      </c>
      <c r="AV335" s="13" t="s">
        <v>88</v>
      </c>
      <c r="AW335" s="13" t="s">
        <v>38</v>
      </c>
      <c r="AX335" s="13" t="s">
        <v>78</v>
      </c>
      <c r="AY335" s="215" t="s">
        <v>123</v>
      </c>
    </row>
    <row r="336" spans="1:65" s="13" customFormat="1" ht="11.25">
      <c r="B336" s="205"/>
      <c r="C336" s="206"/>
      <c r="D336" s="200" t="s">
        <v>136</v>
      </c>
      <c r="E336" s="207" t="s">
        <v>40</v>
      </c>
      <c r="F336" s="208" t="s">
        <v>495</v>
      </c>
      <c r="G336" s="206"/>
      <c r="H336" s="209">
        <v>0.66300000000000003</v>
      </c>
      <c r="I336" s="210"/>
      <c r="J336" s="206"/>
      <c r="K336" s="206"/>
      <c r="L336" s="211"/>
      <c r="M336" s="212"/>
      <c r="N336" s="213"/>
      <c r="O336" s="213"/>
      <c r="P336" s="213"/>
      <c r="Q336" s="213"/>
      <c r="R336" s="213"/>
      <c r="S336" s="213"/>
      <c r="T336" s="214"/>
      <c r="AT336" s="215" t="s">
        <v>136</v>
      </c>
      <c r="AU336" s="215" t="s">
        <v>88</v>
      </c>
      <c r="AV336" s="13" t="s">
        <v>88</v>
      </c>
      <c r="AW336" s="13" t="s">
        <v>38</v>
      </c>
      <c r="AX336" s="13" t="s">
        <v>78</v>
      </c>
      <c r="AY336" s="215" t="s">
        <v>123</v>
      </c>
    </row>
    <row r="337" spans="1:65" s="13" customFormat="1" ht="11.25">
      <c r="B337" s="205"/>
      <c r="C337" s="206"/>
      <c r="D337" s="200" t="s">
        <v>136</v>
      </c>
      <c r="E337" s="207" t="s">
        <v>40</v>
      </c>
      <c r="F337" s="208" t="s">
        <v>496</v>
      </c>
      <c r="G337" s="206"/>
      <c r="H337" s="209">
        <v>-8.2000000000000003E-2</v>
      </c>
      <c r="I337" s="210"/>
      <c r="J337" s="206"/>
      <c r="K337" s="206"/>
      <c r="L337" s="211"/>
      <c r="M337" s="212"/>
      <c r="N337" s="213"/>
      <c r="O337" s="213"/>
      <c r="P337" s="213"/>
      <c r="Q337" s="213"/>
      <c r="R337" s="213"/>
      <c r="S337" s="213"/>
      <c r="T337" s="214"/>
      <c r="AT337" s="215" t="s">
        <v>136</v>
      </c>
      <c r="AU337" s="215" t="s">
        <v>88</v>
      </c>
      <c r="AV337" s="13" t="s">
        <v>88</v>
      </c>
      <c r="AW337" s="13" t="s">
        <v>38</v>
      </c>
      <c r="AX337" s="13" t="s">
        <v>78</v>
      </c>
      <c r="AY337" s="215" t="s">
        <v>123</v>
      </c>
    </row>
    <row r="338" spans="1:65" s="13" customFormat="1" ht="11.25">
      <c r="B338" s="205"/>
      <c r="C338" s="206"/>
      <c r="D338" s="200" t="s">
        <v>136</v>
      </c>
      <c r="E338" s="207" t="s">
        <v>40</v>
      </c>
      <c r="F338" s="208" t="s">
        <v>497</v>
      </c>
      <c r="G338" s="206"/>
      <c r="H338" s="209">
        <v>-0.14000000000000001</v>
      </c>
      <c r="I338" s="210"/>
      <c r="J338" s="206"/>
      <c r="K338" s="206"/>
      <c r="L338" s="211"/>
      <c r="M338" s="212"/>
      <c r="N338" s="213"/>
      <c r="O338" s="213"/>
      <c r="P338" s="213"/>
      <c r="Q338" s="213"/>
      <c r="R338" s="213"/>
      <c r="S338" s="213"/>
      <c r="T338" s="214"/>
      <c r="AT338" s="215" t="s">
        <v>136</v>
      </c>
      <c r="AU338" s="215" t="s">
        <v>88</v>
      </c>
      <c r="AV338" s="13" t="s">
        <v>88</v>
      </c>
      <c r="AW338" s="13" t="s">
        <v>38</v>
      </c>
      <c r="AX338" s="13" t="s">
        <v>78</v>
      </c>
      <c r="AY338" s="215" t="s">
        <v>123</v>
      </c>
    </row>
    <row r="339" spans="1:65" s="13" customFormat="1" ht="22.5">
      <c r="B339" s="205"/>
      <c r="C339" s="206"/>
      <c r="D339" s="200" t="s">
        <v>136</v>
      </c>
      <c r="E339" s="207" t="s">
        <v>40</v>
      </c>
      <c r="F339" s="208" t="s">
        <v>498</v>
      </c>
      <c r="G339" s="206"/>
      <c r="H339" s="209">
        <v>-0.26200000000000001</v>
      </c>
      <c r="I339" s="210"/>
      <c r="J339" s="206"/>
      <c r="K339" s="206"/>
      <c r="L339" s="211"/>
      <c r="M339" s="212"/>
      <c r="N339" s="213"/>
      <c r="O339" s="213"/>
      <c r="P339" s="213"/>
      <c r="Q339" s="213"/>
      <c r="R339" s="213"/>
      <c r="S339" s="213"/>
      <c r="T339" s="214"/>
      <c r="AT339" s="215" t="s">
        <v>136</v>
      </c>
      <c r="AU339" s="215" t="s">
        <v>88</v>
      </c>
      <c r="AV339" s="13" t="s">
        <v>88</v>
      </c>
      <c r="AW339" s="13" t="s">
        <v>38</v>
      </c>
      <c r="AX339" s="13" t="s">
        <v>78</v>
      </c>
      <c r="AY339" s="215" t="s">
        <v>123</v>
      </c>
    </row>
    <row r="340" spans="1:65" s="14" customFormat="1" ht="11.25">
      <c r="B340" s="216"/>
      <c r="C340" s="217"/>
      <c r="D340" s="200" t="s">
        <v>136</v>
      </c>
      <c r="E340" s="218" t="s">
        <v>40</v>
      </c>
      <c r="F340" s="219" t="s">
        <v>499</v>
      </c>
      <c r="G340" s="217"/>
      <c r="H340" s="218" t="s">
        <v>40</v>
      </c>
      <c r="I340" s="220"/>
      <c r="J340" s="217"/>
      <c r="K340" s="217"/>
      <c r="L340" s="221"/>
      <c r="M340" s="222"/>
      <c r="N340" s="223"/>
      <c r="O340" s="223"/>
      <c r="P340" s="223"/>
      <c r="Q340" s="223"/>
      <c r="R340" s="223"/>
      <c r="S340" s="223"/>
      <c r="T340" s="224"/>
      <c r="AT340" s="225" t="s">
        <v>136</v>
      </c>
      <c r="AU340" s="225" t="s">
        <v>88</v>
      </c>
      <c r="AV340" s="14" t="s">
        <v>86</v>
      </c>
      <c r="AW340" s="14" t="s">
        <v>38</v>
      </c>
      <c r="AX340" s="14" t="s">
        <v>78</v>
      </c>
      <c r="AY340" s="225" t="s">
        <v>123</v>
      </c>
    </row>
    <row r="341" spans="1:65" s="13" customFormat="1" ht="11.25">
      <c r="B341" s="205"/>
      <c r="C341" s="206"/>
      <c r="D341" s="200" t="s">
        <v>136</v>
      </c>
      <c r="E341" s="207" t="s">
        <v>40</v>
      </c>
      <c r="F341" s="208" t="s">
        <v>500</v>
      </c>
      <c r="G341" s="206"/>
      <c r="H341" s="209">
        <v>0.82099999999999995</v>
      </c>
      <c r="I341" s="210"/>
      <c r="J341" s="206"/>
      <c r="K341" s="206"/>
      <c r="L341" s="211"/>
      <c r="M341" s="212"/>
      <c r="N341" s="213"/>
      <c r="O341" s="213"/>
      <c r="P341" s="213"/>
      <c r="Q341" s="213"/>
      <c r="R341" s="213"/>
      <c r="S341" s="213"/>
      <c r="T341" s="214"/>
      <c r="AT341" s="215" t="s">
        <v>136</v>
      </c>
      <c r="AU341" s="215" t="s">
        <v>88</v>
      </c>
      <c r="AV341" s="13" t="s">
        <v>88</v>
      </c>
      <c r="AW341" s="13" t="s">
        <v>38</v>
      </c>
      <c r="AX341" s="13" t="s">
        <v>78</v>
      </c>
      <c r="AY341" s="215" t="s">
        <v>123</v>
      </c>
    </row>
    <row r="342" spans="1:65" s="13" customFormat="1" ht="11.25">
      <c r="B342" s="205"/>
      <c r="C342" s="206"/>
      <c r="D342" s="200" t="s">
        <v>136</v>
      </c>
      <c r="E342" s="207" t="s">
        <v>40</v>
      </c>
      <c r="F342" s="208" t="s">
        <v>501</v>
      </c>
      <c r="G342" s="206"/>
      <c r="H342" s="209">
        <v>1.3979999999999999</v>
      </c>
      <c r="I342" s="210"/>
      <c r="J342" s="206"/>
      <c r="K342" s="206"/>
      <c r="L342" s="211"/>
      <c r="M342" s="212"/>
      <c r="N342" s="213"/>
      <c r="O342" s="213"/>
      <c r="P342" s="213"/>
      <c r="Q342" s="213"/>
      <c r="R342" s="213"/>
      <c r="S342" s="213"/>
      <c r="T342" s="214"/>
      <c r="AT342" s="215" t="s">
        <v>136</v>
      </c>
      <c r="AU342" s="215" t="s">
        <v>88</v>
      </c>
      <c r="AV342" s="13" t="s">
        <v>88</v>
      </c>
      <c r="AW342" s="13" t="s">
        <v>38</v>
      </c>
      <c r="AX342" s="13" t="s">
        <v>78</v>
      </c>
      <c r="AY342" s="215" t="s">
        <v>123</v>
      </c>
    </row>
    <row r="343" spans="1:65" s="13" customFormat="1" ht="22.5">
      <c r="B343" s="205"/>
      <c r="C343" s="206"/>
      <c r="D343" s="200" t="s">
        <v>136</v>
      </c>
      <c r="E343" s="207" t="s">
        <v>40</v>
      </c>
      <c r="F343" s="208" t="s">
        <v>502</v>
      </c>
      <c r="G343" s="206"/>
      <c r="H343" s="209">
        <v>2.6219999999999999</v>
      </c>
      <c r="I343" s="210"/>
      <c r="J343" s="206"/>
      <c r="K343" s="206"/>
      <c r="L343" s="211"/>
      <c r="M343" s="212"/>
      <c r="N343" s="213"/>
      <c r="O343" s="213"/>
      <c r="P343" s="213"/>
      <c r="Q343" s="213"/>
      <c r="R343" s="213"/>
      <c r="S343" s="213"/>
      <c r="T343" s="214"/>
      <c r="AT343" s="215" t="s">
        <v>136</v>
      </c>
      <c r="AU343" s="215" t="s">
        <v>88</v>
      </c>
      <c r="AV343" s="13" t="s">
        <v>88</v>
      </c>
      <c r="AW343" s="13" t="s">
        <v>38</v>
      </c>
      <c r="AX343" s="13" t="s">
        <v>78</v>
      </c>
      <c r="AY343" s="215" t="s">
        <v>123</v>
      </c>
    </row>
    <row r="344" spans="1:65" s="13" customFormat="1" ht="22.5">
      <c r="B344" s="205"/>
      <c r="C344" s="206"/>
      <c r="D344" s="200" t="s">
        <v>136</v>
      </c>
      <c r="E344" s="207" t="s">
        <v>40</v>
      </c>
      <c r="F344" s="208" t="s">
        <v>503</v>
      </c>
      <c r="G344" s="206"/>
      <c r="H344" s="209">
        <v>0.35099999999999998</v>
      </c>
      <c r="I344" s="210"/>
      <c r="J344" s="206"/>
      <c r="K344" s="206"/>
      <c r="L344" s="211"/>
      <c r="M344" s="212"/>
      <c r="N344" s="213"/>
      <c r="O344" s="213"/>
      <c r="P344" s="213"/>
      <c r="Q344" s="213"/>
      <c r="R344" s="213"/>
      <c r="S344" s="213"/>
      <c r="T344" s="214"/>
      <c r="AT344" s="215" t="s">
        <v>136</v>
      </c>
      <c r="AU344" s="215" t="s">
        <v>88</v>
      </c>
      <c r="AV344" s="13" t="s">
        <v>88</v>
      </c>
      <c r="AW344" s="13" t="s">
        <v>38</v>
      </c>
      <c r="AX344" s="13" t="s">
        <v>78</v>
      </c>
      <c r="AY344" s="215" t="s">
        <v>123</v>
      </c>
    </row>
    <row r="345" spans="1:65" s="13" customFormat="1" ht="22.5">
      <c r="B345" s="205"/>
      <c r="C345" s="206"/>
      <c r="D345" s="200" t="s">
        <v>136</v>
      </c>
      <c r="E345" s="207" t="s">
        <v>40</v>
      </c>
      <c r="F345" s="208" t="s">
        <v>504</v>
      </c>
      <c r="G345" s="206"/>
      <c r="H345" s="209">
        <v>0.61799999999999999</v>
      </c>
      <c r="I345" s="210"/>
      <c r="J345" s="206"/>
      <c r="K345" s="206"/>
      <c r="L345" s="211"/>
      <c r="M345" s="212"/>
      <c r="N345" s="213"/>
      <c r="O345" s="213"/>
      <c r="P345" s="213"/>
      <c r="Q345" s="213"/>
      <c r="R345" s="213"/>
      <c r="S345" s="213"/>
      <c r="T345" s="214"/>
      <c r="AT345" s="215" t="s">
        <v>136</v>
      </c>
      <c r="AU345" s="215" t="s">
        <v>88</v>
      </c>
      <c r="AV345" s="13" t="s">
        <v>88</v>
      </c>
      <c r="AW345" s="13" t="s">
        <v>38</v>
      </c>
      <c r="AX345" s="13" t="s">
        <v>78</v>
      </c>
      <c r="AY345" s="215" t="s">
        <v>123</v>
      </c>
    </row>
    <row r="346" spans="1:65" s="13" customFormat="1" ht="22.5">
      <c r="B346" s="205"/>
      <c r="C346" s="206"/>
      <c r="D346" s="200" t="s">
        <v>136</v>
      </c>
      <c r="E346" s="207" t="s">
        <v>40</v>
      </c>
      <c r="F346" s="208" t="s">
        <v>505</v>
      </c>
      <c r="G346" s="206"/>
      <c r="H346" s="209">
        <v>0.82</v>
      </c>
      <c r="I346" s="210"/>
      <c r="J346" s="206"/>
      <c r="K346" s="206"/>
      <c r="L346" s="211"/>
      <c r="M346" s="212"/>
      <c r="N346" s="213"/>
      <c r="O346" s="213"/>
      <c r="P346" s="213"/>
      <c r="Q346" s="213"/>
      <c r="R346" s="213"/>
      <c r="S346" s="213"/>
      <c r="T346" s="214"/>
      <c r="AT346" s="215" t="s">
        <v>136</v>
      </c>
      <c r="AU346" s="215" t="s">
        <v>88</v>
      </c>
      <c r="AV346" s="13" t="s">
        <v>88</v>
      </c>
      <c r="AW346" s="13" t="s">
        <v>38</v>
      </c>
      <c r="AX346" s="13" t="s">
        <v>78</v>
      </c>
      <c r="AY346" s="215" t="s">
        <v>123</v>
      </c>
    </row>
    <row r="347" spans="1:65" s="2" customFormat="1" ht="21.75" customHeight="1">
      <c r="A347" s="34"/>
      <c r="B347" s="35"/>
      <c r="C347" s="187" t="s">
        <v>506</v>
      </c>
      <c r="D347" s="187" t="s">
        <v>126</v>
      </c>
      <c r="E347" s="188" t="s">
        <v>507</v>
      </c>
      <c r="F347" s="189" t="s">
        <v>508</v>
      </c>
      <c r="G347" s="190" t="s">
        <v>173</v>
      </c>
      <c r="H347" s="191">
        <v>21.94</v>
      </c>
      <c r="I347" s="192"/>
      <c r="J347" s="193">
        <f>ROUND(I347*H347,2)</f>
        <v>0</v>
      </c>
      <c r="K347" s="189" t="s">
        <v>130</v>
      </c>
      <c r="L347" s="39"/>
      <c r="M347" s="194" t="s">
        <v>40</v>
      </c>
      <c r="N347" s="195" t="s">
        <v>49</v>
      </c>
      <c r="O347" s="64"/>
      <c r="P347" s="196">
        <f>O347*H347</f>
        <v>0</v>
      </c>
      <c r="Q347" s="196">
        <v>0</v>
      </c>
      <c r="R347" s="196">
        <f>Q347*H347</f>
        <v>0</v>
      </c>
      <c r="S347" s="196">
        <v>1.2319999999999999E-2</v>
      </c>
      <c r="T347" s="197">
        <f>S347*H347</f>
        <v>0.27030080000000001</v>
      </c>
      <c r="U347" s="34"/>
      <c r="V347" s="34"/>
      <c r="W347" s="34"/>
      <c r="X347" s="34"/>
      <c r="Y347" s="34"/>
      <c r="Z347" s="34"/>
      <c r="AA347" s="34"/>
      <c r="AB347" s="34"/>
      <c r="AC347" s="34"/>
      <c r="AD347" s="34"/>
      <c r="AE347" s="34"/>
      <c r="AR347" s="198" t="s">
        <v>293</v>
      </c>
      <c r="AT347" s="198" t="s">
        <v>126</v>
      </c>
      <c r="AU347" s="198" t="s">
        <v>88</v>
      </c>
      <c r="AY347" s="17" t="s">
        <v>123</v>
      </c>
      <c r="BE347" s="199">
        <f>IF(N347="základní",J347,0)</f>
        <v>0</v>
      </c>
      <c r="BF347" s="199">
        <f>IF(N347="snížená",J347,0)</f>
        <v>0</v>
      </c>
      <c r="BG347" s="199">
        <f>IF(N347="zákl. přenesená",J347,0)</f>
        <v>0</v>
      </c>
      <c r="BH347" s="199">
        <f>IF(N347="sníž. přenesená",J347,0)</f>
        <v>0</v>
      </c>
      <c r="BI347" s="199">
        <f>IF(N347="nulová",J347,0)</f>
        <v>0</v>
      </c>
      <c r="BJ347" s="17" t="s">
        <v>86</v>
      </c>
      <c r="BK347" s="199">
        <f>ROUND(I347*H347,2)</f>
        <v>0</v>
      </c>
      <c r="BL347" s="17" t="s">
        <v>293</v>
      </c>
      <c r="BM347" s="198" t="s">
        <v>509</v>
      </c>
    </row>
    <row r="348" spans="1:65" s="2" customFormat="1" ht="29.25">
      <c r="A348" s="34"/>
      <c r="B348" s="35"/>
      <c r="C348" s="36"/>
      <c r="D348" s="200" t="s">
        <v>133</v>
      </c>
      <c r="E348" s="36"/>
      <c r="F348" s="201" t="s">
        <v>510</v>
      </c>
      <c r="G348" s="36"/>
      <c r="H348" s="36"/>
      <c r="I348" s="108"/>
      <c r="J348" s="36"/>
      <c r="K348" s="36"/>
      <c r="L348" s="39"/>
      <c r="M348" s="202"/>
      <c r="N348" s="203"/>
      <c r="O348" s="64"/>
      <c r="P348" s="64"/>
      <c r="Q348" s="64"/>
      <c r="R348" s="64"/>
      <c r="S348" s="64"/>
      <c r="T348" s="65"/>
      <c r="U348" s="34"/>
      <c r="V348" s="34"/>
      <c r="W348" s="34"/>
      <c r="X348" s="34"/>
      <c r="Y348" s="34"/>
      <c r="Z348" s="34"/>
      <c r="AA348" s="34"/>
      <c r="AB348" s="34"/>
      <c r="AC348" s="34"/>
      <c r="AD348" s="34"/>
      <c r="AE348" s="34"/>
      <c r="AT348" s="17" t="s">
        <v>133</v>
      </c>
      <c r="AU348" s="17" t="s">
        <v>88</v>
      </c>
    </row>
    <row r="349" spans="1:65" s="2" customFormat="1" ht="87.75">
      <c r="A349" s="34"/>
      <c r="B349" s="35"/>
      <c r="C349" s="36"/>
      <c r="D349" s="200" t="s">
        <v>202</v>
      </c>
      <c r="E349" s="36"/>
      <c r="F349" s="204" t="s">
        <v>511</v>
      </c>
      <c r="G349" s="36"/>
      <c r="H349" s="36"/>
      <c r="I349" s="108"/>
      <c r="J349" s="36"/>
      <c r="K349" s="36"/>
      <c r="L349" s="39"/>
      <c r="M349" s="202"/>
      <c r="N349" s="203"/>
      <c r="O349" s="64"/>
      <c r="P349" s="64"/>
      <c r="Q349" s="64"/>
      <c r="R349" s="64"/>
      <c r="S349" s="64"/>
      <c r="T349" s="65"/>
      <c r="U349" s="34"/>
      <c r="V349" s="34"/>
      <c r="W349" s="34"/>
      <c r="X349" s="34"/>
      <c r="Y349" s="34"/>
      <c r="Z349" s="34"/>
      <c r="AA349" s="34"/>
      <c r="AB349" s="34"/>
      <c r="AC349" s="34"/>
      <c r="AD349" s="34"/>
      <c r="AE349" s="34"/>
      <c r="AT349" s="17" t="s">
        <v>202</v>
      </c>
      <c r="AU349" s="17" t="s">
        <v>88</v>
      </c>
    </row>
    <row r="350" spans="1:65" s="13" customFormat="1" ht="11.25">
      <c r="B350" s="205"/>
      <c r="C350" s="206"/>
      <c r="D350" s="200" t="s">
        <v>136</v>
      </c>
      <c r="E350" s="207" t="s">
        <v>40</v>
      </c>
      <c r="F350" s="208" t="s">
        <v>512</v>
      </c>
      <c r="G350" s="206"/>
      <c r="H350" s="209">
        <v>104</v>
      </c>
      <c r="I350" s="210"/>
      <c r="J350" s="206"/>
      <c r="K350" s="206"/>
      <c r="L350" s="211"/>
      <c r="M350" s="212"/>
      <c r="N350" s="213"/>
      <c r="O350" s="213"/>
      <c r="P350" s="213"/>
      <c r="Q350" s="213"/>
      <c r="R350" s="213"/>
      <c r="S350" s="213"/>
      <c r="T350" s="214"/>
      <c r="AT350" s="215" t="s">
        <v>136</v>
      </c>
      <c r="AU350" s="215" t="s">
        <v>88</v>
      </c>
      <c r="AV350" s="13" t="s">
        <v>88</v>
      </c>
      <c r="AW350" s="13" t="s">
        <v>38</v>
      </c>
      <c r="AX350" s="13" t="s">
        <v>78</v>
      </c>
      <c r="AY350" s="215" t="s">
        <v>123</v>
      </c>
    </row>
    <row r="351" spans="1:65" s="13" customFormat="1" ht="11.25">
      <c r="B351" s="205"/>
      <c r="C351" s="206"/>
      <c r="D351" s="200" t="s">
        <v>136</v>
      </c>
      <c r="E351" s="207" t="s">
        <v>40</v>
      </c>
      <c r="F351" s="208" t="s">
        <v>513</v>
      </c>
      <c r="G351" s="206"/>
      <c r="H351" s="209">
        <v>130</v>
      </c>
      <c r="I351" s="210"/>
      <c r="J351" s="206"/>
      <c r="K351" s="206"/>
      <c r="L351" s="211"/>
      <c r="M351" s="212"/>
      <c r="N351" s="213"/>
      <c r="O351" s="213"/>
      <c r="P351" s="213"/>
      <c r="Q351" s="213"/>
      <c r="R351" s="213"/>
      <c r="S351" s="213"/>
      <c r="T351" s="214"/>
      <c r="AT351" s="215" t="s">
        <v>136</v>
      </c>
      <c r="AU351" s="215" t="s">
        <v>88</v>
      </c>
      <c r="AV351" s="13" t="s">
        <v>88</v>
      </c>
      <c r="AW351" s="13" t="s">
        <v>38</v>
      </c>
      <c r="AX351" s="13" t="s">
        <v>78</v>
      </c>
      <c r="AY351" s="215" t="s">
        <v>123</v>
      </c>
    </row>
    <row r="352" spans="1:65" s="13" customFormat="1" ht="11.25">
      <c r="B352" s="205"/>
      <c r="C352" s="206"/>
      <c r="D352" s="200" t="s">
        <v>136</v>
      </c>
      <c r="E352" s="207" t="s">
        <v>40</v>
      </c>
      <c r="F352" s="208" t="s">
        <v>514</v>
      </c>
      <c r="G352" s="206"/>
      <c r="H352" s="209">
        <v>204.8</v>
      </c>
      <c r="I352" s="210"/>
      <c r="J352" s="206"/>
      <c r="K352" s="206"/>
      <c r="L352" s="211"/>
      <c r="M352" s="212"/>
      <c r="N352" s="213"/>
      <c r="O352" s="213"/>
      <c r="P352" s="213"/>
      <c r="Q352" s="213"/>
      <c r="R352" s="213"/>
      <c r="S352" s="213"/>
      <c r="T352" s="214"/>
      <c r="AT352" s="215" t="s">
        <v>136</v>
      </c>
      <c r="AU352" s="215" t="s">
        <v>88</v>
      </c>
      <c r="AV352" s="13" t="s">
        <v>88</v>
      </c>
      <c r="AW352" s="13" t="s">
        <v>38</v>
      </c>
      <c r="AX352" s="13" t="s">
        <v>78</v>
      </c>
      <c r="AY352" s="215" t="s">
        <v>123</v>
      </c>
    </row>
    <row r="353" spans="1:65" s="13" customFormat="1" ht="11.25">
      <c r="B353" s="205"/>
      <c r="C353" s="206"/>
      <c r="D353" s="200" t="s">
        <v>136</v>
      </c>
      <c r="E353" s="206"/>
      <c r="F353" s="208" t="s">
        <v>515</v>
      </c>
      <c r="G353" s="206"/>
      <c r="H353" s="209">
        <v>21.94</v>
      </c>
      <c r="I353" s="210"/>
      <c r="J353" s="206"/>
      <c r="K353" s="206"/>
      <c r="L353" s="211"/>
      <c r="M353" s="212"/>
      <c r="N353" s="213"/>
      <c r="O353" s="213"/>
      <c r="P353" s="213"/>
      <c r="Q353" s="213"/>
      <c r="R353" s="213"/>
      <c r="S353" s="213"/>
      <c r="T353" s="214"/>
      <c r="AT353" s="215" t="s">
        <v>136</v>
      </c>
      <c r="AU353" s="215" t="s">
        <v>88</v>
      </c>
      <c r="AV353" s="13" t="s">
        <v>88</v>
      </c>
      <c r="AW353" s="13" t="s">
        <v>4</v>
      </c>
      <c r="AX353" s="13" t="s">
        <v>86</v>
      </c>
      <c r="AY353" s="215" t="s">
        <v>123</v>
      </c>
    </row>
    <row r="354" spans="1:65" s="2" customFormat="1" ht="21.75" customHeight="1">
      <c r="A354" s="34"/>
      <c r="B354" s="35"/>
      <c r="C354" s="187" t="s">
        <v>516</v>
      </c>
      <c r="D354" s="187" t="s">
        <v>126</v>
      </c>
      <c r="E354" s="188" t="s">
        <v>517</v>
      </c>
      <c r="F354" s="189" t="s">
        <v>518</v>
      </c>
      <c r="G354" s="190" t="s">
        <v>173</v>
      </c>
      <c r="H354" s="191">
        <v>21.94</v>
      </c>
      <c r="I354" s="192"/>
      <c r="J354" s="193">
        <f>ROUND(I354*H354,2)</f>
        <v>0</v>
      </c>
      <c r="K354" s="189" t="s">
        <v>130</v>
      </c>
      <c r="L354" s="39"/>
      <c r="M354" s="194" t="s">
        <v>40</v>
      </c>
      <c r="N354" s="195" t="s">
        <v>49</v>
      </c>
      <c r="O354" s="64"/>
      <c r="P354" s="196">
        <f>O354*H354</f>
        <v>0</v>
      </c>
      <c r="Q354" s="196">
        <v>1.363E-2</v>
      </c>
      <c r="R354" s="196">
        <f>Q354*H354</f>
        <v>0.29904220000000004</v>
      </c>
      <c r="S354" s="196">
        <v>0</v>
      </c>
      <c r="T354" s="197">
        <f>S354*H354</f>
        <v>0</v>
      </c>
      <c r="U354" s="34"/>
      <c r="V354" s="34"/>
      <c r="W354" s="34"/>
      <c r="X354" s="34"/>
      <c r="Y354" s="34"/>
      <c r="Z354" s="34"/>
      <c r="AA354" s="34"/>
      <c r="AB354" s="34"/>
      <c r="AC354" s="34"/>
      <c r="AD354" s="34"/>
      <c r="AE354" s="34"/>
      <c r="AR354" s="198" t="s">
        <v>293</v>
      </c>
      <c r="AT354" s="198" t="s">
        <v>126</v>
      </c>
      <c r="AU354" s="198" t="s">
        <v>88</v>
      </c>
      <c r="AY354" s="17" t="s">
        <v>123</v>
      </c>
      <c r="BE354" s="199">
        <f>IF(N354="základní",J354,0)</f>
        <v>0</v>
      </c>
      <c r="BF354" s="199">
        <f>IF(N354="snížená",J354,0)</f>
        <v>0</v>
      </c>
      <c r="BG354" s="199">
        <f>IF(N354="zákl. přenesená",J354,0)</f>
        <v>0</v>
      </c>
      <c r="BH354" s="199">
        <f>IF(N354="sníž. přenesená",J354,0)</f>
        <v>0</v>
      </c>
      <c r="BI354" s="199">
        <f>IF(N354="nulová",J354,0)</f>
        <v>0</v>
      </c>
      <c r="BJ354" s="17" t="s">
        <v>86</v>
      </c>
      <c r="BK354" s="199">
        <f>ROUND(I354*H354,2)</f>
        <v>0</v>
      </c>
      <c r="BL354" s="17" t="s">
        <v>293</v>
      </c>
      <c r="BM354" s="198" t="s">
        <v>519</v>
      </c>
    </row>
    <row r="355" spans="1:65" s="2" customFormat="1" ht="29.25">
      <c r="A355" s="34"/>
      <c r="B355" s="35"/>
      <c r="C355" s="36"/>
      <c r="D355" s="200" t="s">
        <v>133</v>
      </c>
      <c r="E355" s="36"/>
      <c r="F355" s="201" t="s">
        <v>520</v>
      </c>
      <c r="G355" s="36"/>
      <c r="H355" s="36"/>
      <c r="I355" s="108"/>
      <c r="J355" s="36"/>
      <c r="K355" s="36"/>
      <c r="L355" s="39"/>
      <c r="M355" s="202"/>
      <c r="N355" s="203"/>
      <c r="O355" s="64"/>
      <c r="P355" s="64"/>
      <c r="Q355" s="64"/>
      <c r="R355" s="64"/>
      <c r="S355" s="64"/>
      <c r="T355" s="65"/>
      <c r="U355" s="34"/>
      <c r="V355" s="34"/>
      <c r="W355" s="34"/>
      <c r="X355" s="34"/>
      <c r="Y355" s="34"/>
      <c r="Z355" s="34"/>
      <c r="AA355" s="34"/>
      <c r="AB355" s="34"/>
      <c r="AC355" s="34"/>
      <c r="AD355" s="34"/>
      <c r="AE355" s="34"/>
      <c r="AT355" s="17" t="s">
        <v>133</v>
      </c>
      <c r="AU355" s="17" t="s">
        <v>88</v>
      </c>
    </row>
    <row r="356" spans="1:65" s="2" customFormat="1" ht="87.75">
      <c r="A356" s="34"/>
      <c r="B356" s="35"/>
      <c r="C356" s="36"/>
      <c r="D356" s="200" t="s">
        <v>202</v>
      </c>
      <c r="E356" s="36"/>
      <c r="F356" s="204" t="s">
        <v>511</v>
      </c>
      <c r="G356" s="36"/>
      <c r="H356" s="36"/>
      <c r="I356" s="108"/>
      <c r="J356" s="36"/>
      <c r="K356" s="36"/>
      <c r="L356" s="39"/>
      <c r="M356" s="202"/>
      <c r="N356" s="203"/>
      <c r="O356" s="64"/>
      <c r="P356" s="64"/>
      <c r="Q356" s="64"/>
      <c r="R356" s="64"/>
      <c r="S356" s="64"/>
      <c r="T356" s="65"/>
      <c r="U356" s="34"/>
      <c r="V356" s="34"/>
      <c r="W356" s="34"/>
      <c r="X356" s="34"/>
      <c r="Y356" s="34"/>
      <c r="Z356" s="34"/>
      <c r="AA356" s="34"/>
      <c r="AB356" s="34"/>
      <c r="AC356" s="34"/>
      <c r="AD356" s="34"/>
      <c r="AE356" s="34"/>
      <c r="AT356" s="17" t="s">
        <v>202</v>
      </c>
      <c r="AU356" s="17" t="s">
        <v>88</v>
      </c>
    </row>
    <row r="357" spans="1:65" s="13" customFormat="1" ht="11.25">
      <c r="B357" s="205"/>
      <c r="C357" s="206"/>
      <c r="D357" s="200" t="s">
        <v>136</v>
      </c>
      <c r="E357" s="207" t="s">
        <v>40</v>
      </c>
      <c r="F357" s="208" t="s">
        <v>512</v>
      </c>
      <c r="G357" s="206"/>
      <c r="H357" s="209">
        <v>104</v>
      </c>
      <c r="I357" s="210"/>
      <c r="J357" s="206"/>
      <c r="K357" s="206"/>
      <c r="L357" s="211"/>
      <c r="M357" s="212"/>
      <c r="N357" s="213"/>
      <c r="O357" s="213"/>
      <c r="P357" s="213"/>
      <c r="Q357" s="213"/>
      <c r="R357" s="213"/>
      <c r="S357" s="213"/>
      <c r="T357" s="214"/>
      <c r="AT357" s="215" t="s">
        <v>136</v>
      </c>
      <c r="AU357" s="215" t="s">
        <v>88</v>
      </c>
      <c r="AV357" s="13" t="s">
        <v>88</v>
      </c>
      <c r="AW357" s="13" t="s">
        <v>38</v>
      </c>
      <c r="AX357" s="13" t="s">
        <v>78</v>
      </c>
      <c r="AY357" s="215" t="s">
        <v>123</v>
      </c>
    </row>
    <row r="358" spans="1:65" s="13" customFormat="1" ht="11.25">
      <c r="B358" s="205"/>
      <c r="C358" s="206"/>
      <c r="D358" s="200" t="s">
        <v>136</v>
      </c>
      <c r="E358" s="207" t="s">
        <v>40</v>
      </c>
      <c r="F358" s="208" t="s">
        <v>513</v>
      </c>
      <c r="G358" s="206"/>
      <c r="H358" s="209">
        <v>130</v>
      </c>
      <c r="I358" s="210"/>
      <c r="J358" s="206"/>
      <c r="K358" s="206"/>
      <c r="L358" s="211"/>
      <c r="M358" s="212"/>
      <c r="N358" s="213"/>
      <c r="O358" s="213"/>
      <c r="P358" s="213"/>
      <c r="Q358" s="213"/>
      <c r="R358" s="213"/>
      <c r="S358" s="213"/>
      <c r="T358" s="214"/>
      <c r="AT358" s="215" t="s">
        <v>136</v>
      </c>
      <c r="AU358" s="215" t="s">
        <v>88</v>
      </c>
      <c r="AV358" s="13" t="s">
        <v>88</v>
      </c>
      <c r="AW358" s="13" t="s">
        <v>38</v>
      </c>
      <c r="AX358" s="13" t="s">
        <v>78</v>
      </c>
      <c r="AY358" s="215" t="s">
        <v>123</v>
      </c>
    </row>
    <row r="359" spans="1:65" s="13" customFormat="1" ht="11.25">
      <c r="B359" s="205"/>
      <c r="C359" s="206"/>
      <c r="D359" s="200" t="s">
        <v>136</v>
      </c>
      <c r="E359" s="207" t="s">
        <v>40</v>
      </c>
      <c r="F359" s="208" t="s">
        <v>514</v>
      </c>
      <c r="G359" s="206"/>
      <c r="H359" s="209">
        <v>204.8</v>
      </c>
      <c r="I359" s="210"/>
      <c r="J359" s="206"/>
      <c r="K359" s="206"/>
      <c r="L359" s="211"/>
      <c r="M359" s="212"/>
      <c r="N359" s="213"/>
      <c r="O359" s="213"/>
      <c r="P359" s="213"/>
      <c r="Q359" s="213"/>
      <c r="R359" s="213"/>
      <c r="S359" s="213"/>
      <c r="T359" s="214"/>
      <c r="AT359" s="215" t="s">
        <v>136</v>
      </c>
      <c r="AU359" s="215" t="s">
        <v>88</v>
      </c>
      <c r="AV359" s="13" t="s">
        <v>88</v>
      </c>
      <c r="AW359" s="13" t="s">
        <v>38</v>
      </c>
      <c r="AX359" s="13" t="s">
        <v>78</v>
      </c>
      <c r="AY359" s="215" t="s">
        <v>123</v>
      </c>
    </row>
    <row r="360" spans="1:65" s="13" customFormat="1" ht="11.25">
      <c r="B360" s="205"/>
      <c r="C360" s="206"/>
      <c r="D360" s="200" t="s">
        <v>136</v>
      </c>
      <c r="E360" s="206"/>
      <c r="F360" s="208" t="s">
        <v>515</v>
      </c>
      <c r="G360" s="206"/>
      <c r="H360" s="209">
        <v>21.94</v>
      </c>
      <c r="I360" s="210"/>
      <c r="J360" s="206"/>
      <c r="K360" s="206"/>
      <c r="L360" s="211"/>
      <c r="M360" s="212"/>
      <c r="N360" s="213"/>
      <c r="O360" s="213"/>
      <c r="P360" s="213"/>
      <c r="Q360" s="213"/>
      <c r="R360" s="213"/>
      <c r="S360" s="213"/>
      <c r="T360" s="214"/>
      <c r="AT360" s="215" t="s">
        <v>136</v>
      </c>
      <c r="AU360" s="215" t="s">
        <v>88</v>
      </c>
      <c r="AV360" s="13" t="s">
        <v>88</v>
      </c>
      <c r="AW360" s="13" t="s">
        <v>4</v>
      </c>
      <c r="AX360" s="13" t="s">
        <v>86</v>
      </c>
      <c r="AY360" s="215" t="s">
        <v>123</v>
      </c>
    </row>
    <row r="361" spans="1:65" s="2" customFormat="1" ht="21.75" customHeight="1">
      <c r="A361" s="34"/>
      <c r="B361" s="35"/>
      <c r="C361" s="187" t="s">
        <v>521</v>
      </c>
      <c r="D361" s="187" t="s">
        <v>126</v>
      </c>
      <c r="E361" s="188" t="s">
        <v>522</v>
      </c>
      <c r="F361" s="189" t="s">
        <v>523</v>
      </c>
      <c r="G361" s="190" t="s">
        <v>199</v>
      </c>
      <c r="H361" s="191">
        <v>28.988</v>
      </c>
      <c r="I361" s="192"/>
      <c r="J361" s="193">
        <f>ROUND(I361*H361,2)</f>
        <v>0</v>
      </c>
      <c r="K361" s="189" t="s">
        <v>130</v>
      </c>
      <c r="L361" s="39"/>
      <c r="M361" s="194" t="s">
        <v>40</v>
      </c>
      <c r="N361" s="195" t="s">
        <v>49</v>
      </c>
      <c r="O361" s="64"/>
      <c r="P361" s="196">
        <f>O361*H361</f>
        <v>0</v>
      </c>
      <c r="Q361" s="196">
        <v>0</v>
      </c>
      <c r="R361" s="196">
        <f>Q361*H361</f>
        <v>0</v>
      </c>
      <c r="S361" s="196">
        <v>0</v>
      </c>
      <c r="T361" s="197">
        <f>S361*H361</f>
        <v>0</v>
      </c>
      <c r="U361" s="34"/>
      <c r="V361" s="34"/>
      <c r="W361" s="34"/>
      <c r="X361" s="34"/>
      <c r="Y361" s="34"/>
      <c r="Z361" s="34"/>
      <c r="AA361" s="34"/>
      <c r="AB361" s="34"/>
      <c r="AC361" s="34"/>
      <c r="AD361" s="34"/>
      <c r="AE361" s="34"/>
      <c r="AR361" s="198" t="s">
        <v>293</v>
      </c>
      <c r="AT361" s="198" t="s">
        <v>126</v>
      </c>
      <c r="AU361" s="198" t="s">
        <v>88</v>
      </c>
      <c r="AY361" s="17" t="s">
        <v>123</v>
      </c>
      <c r="BE361" s="199">
        <f>IF(N361="základní",J361,0)</f>
        <v>0</v>
      </c>
      <c r="BF361" s="199">
        <f>IF(N361="snížená",J361,0)</f>
        <v>0</v>
      </c>
      <c r="BG361" s="199">
        <f>IF(N361="zákl. přenesená",J361,0)</f>
        <v>0</v>
      </c>
      <c r="BH361" s="199">
        <f>IF(N361="sníž. přenesená",J361,0)</f>
        <v>0</v>
      </c>
      <c r="BI361" s="199">
        <f>IF(N361="nulová",J361,0)</f>
        <v>0</v>
      </c>
      <c r="BJ361" s="17" t="s">
        <v>86</v>
      </c>
      <c r="BK361" s="199">
        <f>ROUND(I361*H361,2)</f>
        <v>0</v>
      </c>
      <c r="BL361" s="17" t="s">
        <v>293</v>
      </c>
      <c r="BM361" s="198" t="s">
        <v>524</v>
      </c>
    </row>
    <row r="362" spans="1:65" s="2" customFormat="1" ht="29.25">
      <c r="A362" s="34"/>
      <c r="B362" s="35"/>
      <c r="C362" s="36"/>
      <c r="D362" s="200" t="s">
        <v>133</v>
      </c>
      <c r="E362" s="36"/>
      <c r="F362" s="201" t="s">
        <v>525</v>
      </c>
      <c r="G362" s="36"/>
      <c r="H362" s="36"/>
      <c r="I362" s="108"/>
      <c r="J362" s="36"/>
      <c r="K362" s="36"/>
      <c r="L362" s="39"/>
      <c r="M362" s="202"/>
      <c r="N362" s="203"/>
      <c r="O362" s="64"/>
      <c r="P362" s="64"/>
      <c r="Q362" s="64"/>
      <c r="R362" s="64"/>
      <c r="S362" s="64"/>
      <c r="T362" s="65"/>
      <c r="U362" s="34"/>
      <c r="V362" s="34"/>
      <c r="W362" s="34"/>
      <c r="X362" s="34"/>
      <c r="Y362" s="34"/>
      <c r="Z362" s="34"/>
      <c r="AA362" s="34"/>
      <c r="AB362" s="34"/>
      <c r="AC362" s="34"/>
      <c r="AD362" s="34"/>
      <c r="AE362" s="34"/>
      <c r="AT362" s="17" t="s">
        <v>133</v>
      </c>
      <c r="AU362" s="17" t="s">
        <v>88</v>
      </c>
    </row>
    <row r="363" spans="1:65" s="2" customFormat="1" ht="58.5">
      <c r="A363" s="34"/>
      <c r="B363" s="35"/>
      <c r="C363" s="36"/>
      <c r="D363" s="200" t="s">
        <v>202</v>
      </c>
      <c r="E363" s="36"/>
      <c r="F363" s="204" t="s">
        <v>526</v>
      </c>
      <c r="G363" s="36"/>
      <c r="H363" s="36"/>
      <c r="I363" s="108"/>
      <c r="J363" s="36"/>
      <c r="K363" s="36"/>
      <c r="L363" s="39"/>
      <c r="M363" s="202"/>
      <c r="N363" s="203"/>
      <c r="O363" s="64"/>
      <c r="P363" s="64"/>
      <c r="Q363" s="64"/>
      <c r="R363" s="64"/>
      <c r="S363" s="64"/>
      <c r="T363" s="65"/>
      <c r="U363" s="34"/>
      <c r="V363" s="34"/>
      <c r="W363" s="34"/>
      <c r="X363" s="34"/>
      <c r="Y363" s="34"/>
      <c r="Z363" s="34"/>
      <c r="AA363" s="34"/>
      <c r="AB363" s="34"/>
      <c r="AC363" s="34"/>
      <c r="AD363" s="34"/>
      <c r="AE363" s="34"/>
      <c r="AT363" s="17" t="s">
        <v>202</v>
      </c>
      <c r="AU363" s="17" t="s">
        <v>88</v>
      </c>
    </row>
    <row r="364" spans="1:65" s="13" customFormat="1" ht="11.25">
      <c r="B364" s="205"/>
      <c r="C364" s="206"/>
      <c r="D364" s="200" t="s">
        <v>136</v>
      </c>
      <c r="E364" s="207" t="s">
        <v>40</v>
      </c>
      <c r="F364" s="208" t="s">
        <v>527</v>
      </c>
      <c r="G364" s="206"/>
      <c r="H364" s="209">
        <v>92.95</v>
      </c>
      <c r="I364" s="210"/>
      <c r="J364" s="206"/>
      <c r="K364" s="206"/>
      <c r="L364" s="211"/>
      <c r="M364" s="212"/>
      <c r="N364" s="213"/>
      <c r="O364" s="213"/>
      <c r="P364" s="213"/>
      <c r="Q364" s="213"/>
      <c r="R364" s="213"/>
      <c r="S364" s="213"/>
      <c r="T364" s="214"/>
      <c r="AT364" s="215" t="s">
        <v>136</v>
      </c>
      <c r="AU364" s="215" t="s">
        <v>88</v>
      </c>
      <c r="AV364" s="13" t="s">
        <v>88</v>
      </c>
      <c r="AW364" s="13" t="s">
        <v>38</v>
      </c>
      <c r="AX364" s="13" t="s">
        <v>78</v>
      </c>
      <c r="AY364" s="215" t="s">
        <v>123</v>
      </c>
    </row>
    <row r="365" spans="1:65" s="13" customFormat="1" ht="11.25">
      <c r="B365" s="205"/>
      <c r="C365" s="206"/>
      <c r="D365" s="200" t="s">
        <v>136</v>
      </c>
      <c r="E365" s="207" t="s">
        <v>40</v>
      </c>
      <c r="F365" s="208" t="s">
        <v>528</v>
      </c>
      <c r="G365" s="206"/>
      <c r="H365" s="209">
        <v>133</v>
      </c>
      <c r="I365" s="210"/>
      <c r="J365" s="206"/>
      <c r="K365" s="206"/>
      <c r="L365" s="211"/>
      <c r="M365" s="212"/>
      <c r="N365" s="213"/>
      <c r="O365" s="213"/>
      <c r="P365" s="213"/>
      <c r="Q365" s="213"/>
      <c r="R365" s="213"/>
      <c r="S365" s="213"/>
      <c r="T365" s="214"/>
      <c r="AT365" s="215" t="s">
        <v>136</v>
      </c>
      <c r="AU365" s="215" t="s">
        <v>88</v>
      </c>
      <c r="AV365" s="13" t="s">
        <v>88</v>
      </c>
      <c r="AW365" s="13" t="s">
        <v>38</v>
      </c>
      <c r="AX365" s="13" t="s">
        <v>78</v>
      </c>
      <c r="AY365" s="215" t="s">
        <v>123</v>
      </c>
    </row>
    <row r="366" spans="1:65" s="13" customFormat="1" ht="11.25">
      <c r="B366" s="205"/>
      <c r="C366" s="206"/>
      <c r="D366" s="200" t="s">
        <v>136</v>
      </c>
      <c r="E366" s="207" t="s">
        <v>40</v>
      </c>
      <c r="F366" s="208" t="s">
        <v>529</v>
      </c>
      <c r="G366" s="206"/>
      <c r="H366" s="209">
        <v>236.8</v>
      </c>
      <c r="I366" s="210"/>
      <c r="J366" s="206"/>
      <c r="K366" s="206"/>
      <c r="L366" s="211"/>
      <c r="M366" s="212"/>
      <c r="N366" s="213"/>
      <c r="O366" s="213"/>
      <c r="P366" s="213"/>
      <c r="Q366" s="213"/>
      <c r="R366" s="213"/>
      <c r="S366" s="213"/>
      <c r="T366" s="214"/>
      <c r="AT366" s="215" t="s">
        <v>136</v>
      </c>
      <c r="AU366" s="215" t="s">
        <v>88</v>
      </c>
      <c r="AV366" s="13" t="s">
        <v>88</v>
      </c>
      <c r="AW366" s="13" t="s">
        <v>38</v>
      </c>
      <c r="AX366" s="13" t="s">
        <v>78</v>
      </c>
      <c r="AY366" s="215" t="s">
        <v>123</v>
      </c>
    </row>
    <row r="367" spans="1:65" s="13" customFormat="1" ht="11.25">
      <c r="B367" s="205"/>
      <c r="C367" s="206"/>
      <c r="D367" s="200" t="s">
        <v>136</v>
      </c>
      <c r="E367" s="207" t="s">
        <v>40</v>
      </c>
      <c r="F367" s="208" t="s">
        <v>530</v>
      </c>
      <c r="G367" s="206"/>
      <c r="H367" s="209">
        <v>-29.315000000000001</v>
      </c>
      <c r="I367" s="210"/>
      <c r="J367" s="206"/>
      <c r="K367" s="206"/>
      <c r="L367" s="211"/>
      <c r="M367" s="212"/>
      <c r="N367" s="213"/>
      <c r="O367" s="213"/>
      <c r="P367" s="213"/>
      <c r="Q367" s="213"/>
      <c r="R367" s="213"/>
      <c r="S367" s="213"/>
      <c r="T367" s="214"/>
      <c r="AT367" s="215" t="s">
        <v>136</v>
      </c>
      <c r="AU367" s="215" t="s">
        <v>88</v>
      </c>
      <c r="AV367" s="13" t="s">
        <v>88</v>
      </c>
      <c r="AW367" s="13" t="s">
        <v>38</v>
      </c>
      <c r="AX367" s="13" t="s">
        <v>78</v>
      </c>
      <c r="AY367" s="215" t="s">
        <v>123</v>
      </c>
    </row>
    <row r="368" spans="1:65" s="13" customFormat="1" ht="11.25">
      <c r="B368" s="205"/>
      <c r="C368" s="206"/>
      <c r="D368" s="200" t="s">
        <v>136</v>
      </c>
      <c r="E368" s="207" t="s">
        <v>40</v>
      </c>
      <c r="F368" s="208" t="s">
        <v>531</v>
      </c>
      <c r="G368" s="206"/>
      <c r="H368" s="209">
        <v>-49.93</v>
      </c>
      <c r="I368" s="210"/>
      <c r="J368" s="206"/>
      <c r="K368" s="206"/>
      <c r="L368" s="211"/>
      <c r="M368" s="212"/>
      <c r="N368" s="213"/>
      <c r="O368" s="213"/>
      <c r="P368" s="213"/>
      <c r="Q368" s="213"/>
      <c r="R368" s="213"/>
      <c r="S368" s="213"/>
      <c r="T368" s="214"/>
      <c r="AT368" s="215" t="s">
        <v>136</v>
      </c>
      <c r="AU368" s="215" t="s">
        <v>88</v>
      </c>
      <c r="AV368" s="13" t="s">
        <v>88</v>
      </c>
      <c r="AW368" s="13" t="s">
        <v>38</v>
      </c>
      <c r="AX368" s="13" t="s">
        <v>78</v>
      </c>
      <c r="AY368" s="215" t="s">
        <v>123</v>
      </c>
    </row>
    <row r="369" spans="1:65" s="13" customFormat="1" ht="22.5">
      <c r="B369" s="205"/>
      <c r="C369" s="206"/>
      <c r="D369" s="200" t="s">
        <v>136</v>
      </c>
      <c r="E369" s="207" t="s">
        <v>40</v>
      </c>
      <c r="F369" s="208" t="s">
        <v>532</v>
      </c>
      <c r="G369" s="206"/>
      <c r="H369" s="209">
        <v>-93.63</v>
      </c>
      <c r="I369" s="210"/>
      <c r="J369" s="206"/>
      <c r="K369" s="206"/>
      <c r="L369" s="211"/>
      <c r="M369" s="212"/>
      <c r="N369" s="213"/>
      <c r="O369" s="213"/>
      <c r="P369" s="213"/>
      <c r="Q369" s="213"/>
      <c r="R369" s="213"/>
      <c r="S369" s="213"/>
      <c r="T369" s="214"/>
      <c r="AT369" s="215" t="s">
        <v>136</v>
      </c>
      <c r="AU369" s="215" t="s">
        <v>88</v>
      </c>
      <c r="AV369" s="13" t="s">
        <v>88</v>
      </c>
      <c r="AW369" s="13" t="s">
        <v>38</v>
      </c>
      <c r="AX369" s="13" t="s">
        <v>78</v>
      </c>
      <c r="AY369" s="215" t="s">
        <v>123</v>
      </c>
    </row>
    <row r="370" spans="1:65" s="13" customFormat="1" ht="11.25">
      <c r="B370" s="205"/>
      <c r="C370" s="206"/>
      <c r="D370" s="200" t="s">
        <v>136</v>
      </c>
      <c r="E370" s="206"/>
      <c r="F370" s="208" t="s">
        <v>533</v>
      </c>
      <c r="G370" s="206"/>
      <c r="H370" s="209">
        <v>28.988</v>
      </c>
      <c r="I370" s="210"/>
      <c r="J370" s="206"/>
      <c r="K370" s="206"/>
      <c r="L370" s="211"/>
      <c r="M370" s="212"/>
      <c r="N370" s="213"/>
      <c r="O370" s="213"/>
      <c r="P370" s="213"/>
      <c r="Q370" s="213"/>
      <c r="R370" s="213"/>
      <c r="S370" s="213"/>
      <c r="T370" s="214"/>
      <c r="AT370" s="215" t="s">
        <v>136</v>
      </c>
      <c r="AU370" s="215" t="s">
        <v>88</v>
      </c>
      <c r="AV370" s="13" t="s">
        <v>88</v>
      </c>
      <c r="AW370" s="13" t="s">
        <v>4</v>
      </c>
      <c r="AX370" s="13" t="s">
        <v>86</v>
      </c>
      <c r="AY370" s="215" t="s">
        <v>123</v>
      </c>
    </row>
    <row r="371" spans="1:65" s="2" customFormat="1" ht="16.5" customHeight="1">
      <c r="A371" s="34"/>
      <c r="B371" s="35"/>
      <c r="C371" s="230" t="s">
        <v>534</v>
      </c>
      <c r="D371" s="230" t="s">
        <v>341</v>
      </c>
      <c r="E371" s="231" t="s">
        <v>535</v>
      </c>
      <c r="F371" s="232" t="s">
        <v>536</v>
      </c>
      <c r="G371" s="233" t="s">
        <v>239</v>
      </c>
      <c r="H371" s="234">
        <v>0.89200000000000002</v>
      </c>
      <c r="I371" s="235"/>
      <c r="J371" s="236">
        <f>ROUND(I371*H371,2)</f>
        <v>0</v>
      </c>
      <c r="K371" s="232" t="s">
        <v>130</v>
      </c>
      <c r="L371" s="237"/>
      <c r="M371" s="238" t="s">
        <v>40</v>
      </c>
      <c r="N371" s="239" t="s">
        <v>49</v>
      </c>
      <c r="O371" s="64"/>
      <c r="P371" s="196">
        <f>O371*H371</f>
        <v>0</v>
      </c>
      <c r="Q371" s="196">
        <v>0.55000000000000004</v>
      </c>
      <c r="R371" s="196">
        <f>Q371*H371</f>
        <v>0.49060000000000004</v>
      </c>
      <c r="S371" s="196">
        <v>0</v>
      </c>
      <c r="T371" s="197">
        <f>S371*H371</f>
        <v>0</v>
      </c>
      <c r="U371" s="34"/>
      <c r="V371" s="34"/>
      <c r="W371" s="34"/>
      <c r="X371" s="34"/>
      <c r="Y371" s="34"/>
      <c r="Z371" s="34"/>
      <c r="AA371" s="34"/>
      <c r="AB371" s="34"/>
      <c r="AC371" s="34"/>
      <c r="AD371" s="34"/>
      <c r="AE371" s="34"/>
      <c r="AR371" s="198" t="s">
        <v>392</v>
      </c>
      <c r="AT371" s="198" t="s">
        <v>341</v>
      </c>
      <c r="AU371" s="198" t="s">
        <v>88</v>
      </c>
      <c r="AY371" s="17" t="s">
        <v>123</v>
      </c>
      <c r="BE371" s="199">
        <f>IF(N371="základní",J371,0)</f>
        <v>0</v>
      </c>
      <c r="BF371" s="199">
        <f>IF(N371="snížená",J371,0)</f>
        <v>0</v>
      </c>
      <c r="BG371" s="199">
        <f>IF(N371="zákl. přenesená",J371,0)</f>
        <v>0</v>
      </c>
      <c r="BH371" s="199">
        <f>IF(N371="sníž. přenesená",J371,0)</f>
        <v>0</v>
      </c>
      <c r="BI371" s="199">
        <f>IF(N371="nulová",J371,0)</f>
        <v>0</v>
      </c>
      <c r="BJ371" s="17" t="s">
        <v>86</v>
      </c>
      <c r="BK371" s="199">
        <f>ROUND(I371*H371,2)</f>
        <v>0</v>
      </c>
      <c r="BL371" s="17" t="s">
        <v>293</v>
      </c>
      <c r="BM371" s="198" t="s">
        <v>537</v>
      </c>
    </row>
    <row r="372" spans="1:65" s="2" customFormat="1" ht="11.25">
      <c r="A372" s="34"/>
      <c r="B372" s="35"/>
      <c r="C372" s="36"/>
      <c r="D372" s="200" t="s">
        <v>133</v>
      </c>
      <c r="E372" s="36"/>
      <c r="F372" s="201" t="s">
        <v>536</v>
      </c>
      <c r="G372" s="36"/>
      <c r="H372" s="36"/>
      <c r="I372" s="108"/>
      <c r="J372" s="36"/>
      <c r="K372" s="36"/>
      <c r="L372" s="39"/>
      <c r="M372" s="202"/>
      <c r="N372" s="203"/>
      <c r="O372" s="64"/>
      <c r="P372" s="64"/>
      <c r="Q372" s="64"/>
      <c r="R372" s="64"/>
      <c r="S372" s="64"/>
      <c r="T372" s="65"/>
      <c r="U372" s="34"/>
      <c r="V372" s="34"/>
      <c r="W372" s="34"/>
      <c r="X372" s="34"/>
      <c r="Y372" s="34"/>
      <c r="Z372" s="34"/>
      <c r="AA372" s="34"/>
      <c r="AB372" s="34"/>
      <c r="AC372" s="34"/>
      <c r="AD372" s="34"/>
      <c r="AE372" s="34"/>
      <c r="AT372" s="17" t="s">
        <v>133</v>
      </c>
      <c r="AU372" s="17" t="s">
        <v>88</v>
      </c>
    </row>
    <row r="373" spans="1:65" s="13" customFormat="1" ht="11.25">
      <c r="B373" s="205"/>
      <c r="C373" s="206"/>
      <c r="D373" s="200" t="s">
        <v>136</v>
      </c>
      <c r="E373" s="207" t="s">
        <v>40</v>
      </c>
      <c r="F373" s="208" t="s">
        <v>538</v>
      </c>
      <c r="G373" s="206"/>
      <c r="H373" s="209">
        <v>0.26</v>
      </c>
      <c r="I373" s="210"/>
      <c r="J373" s="206"/>
      <c r="K373" s="206"/>
      <c r="L373" s="211"/>
      <c r="M373" s="212"/>
      <c r="N373" s="213"/>
      <c r="O373" s="213"/>
      <c r="P373" s="213"/>
      <c r="Q373" s="213"/>
      <c r="R373" s="213"/>
      <c r="S373" s="213"/>
      <c r="T373" s="214"/>
      <c r="AT373" s="215" t="s">
        <v>136</v>
      </c>
      <c r="AU373" s="215" t="s">
        <v>88</v>
      </c>
      <c r="AV373" s="13" t="s">
        <v>88</v>
      </c>
      <c r="AW373" s="13" t="s">
        <v>38</v>
      </c>
      <c r="AX373" s="13" t="s">
        <v>78</v>
      </c>
      <c r="AY373" s="215" t="s">
        <v>123</v>
      </c>
    </row>
    <row r="374" spans="1:65" s="13" customFormat="1" ht="11.25">
      <c r="B374" s="205"/>
      <c r="C374" s="206"/>
      <c r="D374" s="200" t="s">
        <v>136</v>
      </c>
      <c r="E374" s="207" t="s">
        <v>40</v>
      </c>
      <c r="F374" s="208" t="s">
        <v>539</v>
      </c>
      <c r="G374" s="206"/>
      <c r="H374" s="209">
        <v>0.372</v>
      </c>
      <c r="I374" s="210"/>
      <c r="J374" s="206"/>
      <c r="K374" s="206"/>
      <c r="L374" s="211"/>
      <c r="M374" s="212"/>
      <c r="N374" s="213"/>
      <c r="O374" s="213"/>
      <c r="P374" s="213"/>
      <c r="Q374" s="213"/>
      <c r="R374" s="213"/>
      <c r="S374" s="213"/>
      <c r="T374" s="214"/>
      <c r="AT374" s="215" t="s">
        <v>136</v>
      </c>
      <c r="AU374" s="215" t="s">
        <v>88</v>
      </c>
      <c r="AV374" s="13" t="s">
        <v>88</v>
      </c>
      <c r="AW374" s="13" t="s">
        <v>38</v>
      </c>
      <c r="AX374" s="13" t="s">
        <v>78</v>
      </c>
      <c r="AY374" s="215" t="s">
        <v>123</v>
      </c>
    </row>
    <row r="375" spans="1:65" s="13" customFormat="1" ht="11.25">
      <c r="B375" s="205"/>
      <c r="C375" s="206"/>
      <c r="D375" s="200" t="s">
        <v>136</v>
      </c>
      <c r="E375" s="207" t="s">
        <v>40</v>
      </c>
      <c r="F375" s="208" t="s">
        <v>540</v>
      </c>
      <c r="G375" s="206"/>
      <c r="H375" s="209">
        <v>0.66300000000000003</v>
      </c>
      <c r="I375" s="210"/>
      <c r="J375" s="206"/>
      <c r="K375" s="206"/>
      <c r="L375" s="211"/>
      <c r="M375" s="212"/>
      <c r="N375" s="213"/>
      <c r="O375" s="213"/>
      <c r="P375" s="213"/>
      <c r="Q375" s="213"/>
      <c r="R375" s="213"/>
      <c r="S375" s="213"/>
      <c r="T375" s="214"/>
      <c r="AT375" s="215" t="s">
        <v>136</v>
      </c>
      <c r="AU375" s="215" t="s">
        <v>88</v>
      </c>
      <c r="AV375" s="13" t="s">
        <v>88</v>
      </c>
      <c r="AW375" s="13" t="s">
        <v>38</v>
      </c>
      <c r="AX375" s="13" t="s">
        <v>78</v>
      </c>
      <c r="AY375" s="215" t="s">
        <v>123</v>
      </c>
    </row>
    <row r="376" spans="1:65" s="13" customFormat="1" ht="22.5">
      <c r="B376" s="205"/>
      <c r="C376" s="206"/>
      <c r="D376" s="200" t="s">
        <v>136</v>
      </c>
      <c r="E376" s="207" t="s">
        <v>40</v>
      </c>
      <c r="F376" s="208" t="s">
        <v>541</v>
      </c>
      <c r="G376" s="206"/>
      <c r="H376" s="209">
        <v>-8.2000000000000003E-2</v>
      </c>
      <c r="I376" s="210"/>
      <c r="J376" s="206"/>
      <c r="K376" s="206"/>
      <c r="L376" s="211"/>
      <c r="M376" s="212"/>
      <c r="N376" s="213"/>
      <c r="O376" s="213"/>
      <c r="P376" s="213"/>
      <c r="Q376" s="213"/>
      <c r="R376" s="213"/>
      <c r="S376" s="213"/>
      <c r="T376" s="214"/>
      <c r="AT376" s="215" t="s">
        <v>136</v>
      </c>
      <c r="AU376" s="215" t="s">
        <v>88</v>
      </c>
      <c r="AV376" s="13" t="s">
        <v>88</v>
      </c>
      <c r="AW376" s="13" t="s">
        <v>38</v>
      </c>
      <c r="AX376" s="13" t="s">
        <v>78</v>
      </c>
      <c r="AY376" s="215" t="s">
        <v>123</v>
      </c>
    </row>
    <row r="377" spans="1:65" s="13" customFormat="1" ht="11.25">
      <c r="B377" s="205"/>
      <c r="C377" s="206"/>
      <c r="D377" s="200" t="s">
        <v>136</v>
      </c>
      <c r="E377" s="207" t="s">
        <v>40</v>
      </c>
      <c r="F377" s="208" t="s">
        <v>542</v>
      </c>
      <c r="G377" s="206"/>
      <c r="H377" s="209">
        <v>-0.14000000000000001</v>
      </c>
      <c r="I377" s="210"/>
      <c r="J377" s="206"/>
      <c r="K377" s="206"/>
      <c r="L377" s="211"/>
      <c r="M377" s="212"/>
      <c r="N377" s="213"/>
      <c r="O377" s="213"/>
      <c r="P377" s="213"/>
      <c r="Q377" s="213"/>
      <c r="R377" s="213"/>
      <c r="S377" s="213"/>
      <c r="T377" s="214"/>
      <c r="AT377" s="215" t="s">
        <v>136</v>
      </c>
      <c r="AU377" s="215" t="s">
        <v>88</v>
      </c>
      <c r="AV377" s="13" t="s">
        <v>88</v>
      </c>
      <c r="AW377" s="13" t="s">
        <v>38</v>
      </c>
      <c r="AX377" s="13" t="s">
        <v>78</v>
      </c>
      <c r="AY377" s="215" t="s">
        <v>123</v>
      </c>
    </row>
    <row r="378" spans="1:65" s="13" customFormat="1" ht="22.5">
      <c r="B378" s="205"/>
      <c r="C378" s="206"/>
      <c r="D378" s="200" t="s">
        <v>136</v>
      </c>
      <c r="E378" s="207" t="s">
        <v>40</v>
      </c>
      <c r="F378" s="208" t="s">
        <v>543</v>
      </c>
      <c r="G378" s="206"/>
      <c r="H378" s="209">
        <v>-0.26200000000000001</v>
      </c>
      <c r="I378" s="210"/>
      <c r="J378" s="206"/>
      <c r="K378" s="206"/>
      <c r="L378" s="211"/>
      <c r="M378" s="212"/>
      <c r="N378" s="213"/>
      <c r="O378" s="213"/>
      <c r="P378" s="213"/>
      <c r="Q378" s="213"/>
      <c r="R378" s="213"/>
      <c r="S378" s="213"/>
      <c r="T378" s="214"/>
      <c r="AT378" s="215" t="s">
        <v>136</v>
      </c>
      <c r="AU378" s="215" t="s">
        <v>88</v>
      </c>
      <c r="AV378" s="13" t="s">
        <v>88</v>
      </c>
      <c r="AW378" s="13" t="s">
        <v>38</v>
      </c>
      <c r="AX378" s="13" t="s">
        <v>78</v>
      </c>
      <c r="AY378" s="215" t="s">
        <v>123</v>
      </c>
    </row>
    <row r="379" spans="1:65" s="13" customFormat="1" ht="11.25">
      <c r="B379" s="205"/>
      <c r="C379" s="206"/>
      <c r="D379" s="200" t="s">
        <v>136</v>
      </c>
      <c r="E379" s="206"/>
      <c r="F379" s="208" t="s">
        <v>544</v>
      </c>
      <c r="G379" s="206"/>
      <c r="H379" s="209">
        <v>0.89200000000000002</v>
      </c>
      <c r="I379" s="210"/>
      <c r="J379" s="206"/>
      <c r="K379" s="206"/>
      <c r="L379" s="211"/>
      <c r="M379" s="212"/>
      <c r="N379" s="213"/>
      <c r="O379" s="213"/>
      <c r="P379" s="213"/>
      <c r="Q379" s="213"/>
      <c r="R379" s="213"/>
      <c r="S379" s="213"/>
      <c r="T379" s="214"/>
      <c r="AT379" s="215" t="s">
        <v>136</v>
      </c>
      <c r="AU379" s="215" t="s">
        <v>88</v>
      </c>
      <c r="AV379" s="13" t="s">
        <v>88</v>
      </c>
      <c r="AW379" s="13" t="s">
        <v>4</v>
      </c>
      <c r="AX379" s="13" t="s">
        <v>86</v>
      </c>
      <c r="AY379" s="215" t="s">
        <v>123</v>
      </c>
    </row>
    <row r="380" spans="1:65" s="2" customFormat="1" ht="21.75" customHeight="1">
      <c r="A380" s="34"/>
      <c r="B380" s="35"/>
      <c r="C380" s="187" t="s">
        <v>176</v>
      </c>
      <c r="D380" s="187" t="s">
        <v>126</v>
      </c>
      <c r="E380" s="188" t="s">
        <v>545</v>
      </c>
      <c r="F380" s="189" t="s">
        <v>546</v>
      </c>
      <c r="G380" s="190" t="s">
        <v>199</v>
      </c>
      <c r="H380" s="191">
        <v>236.8</v>
      </c>
      <c r="I380" s="192"/>
      <c r="J380" s="193">
        <f>ROUND(I380*H380,2)</f>
        <v>0</v>
      </c>
      <c r="K380" s="189" t="s">
        <v>130</v>
      </c>
      <c r="L380" s="39"/>
      <c r="M380" s="194" t="s">
        <v>40</v>
      </c>
      <c r="N380" s="195" t="s">
        <v>49</v>
      </c>
      <c r="O380" s="64"/>
      <c r="P380" s="196">
        <f>O380*H380</f>
        <v>0</v>
      </c>
      <c r="Q380" s="196">
        <v>0</v>
      </c>
      <c r="R380" s="196">
        <f>Q380*H380</f>
        <v>0</v>
      </c>
      <c r="S380" s="196">
        <v>0</v>
      </c>
      <c r="T380" s="197">
        <f>S380*H380</f>
        <v>0</v>
      </c>
      <c r="U380" s="34"/>
      <c r="V380" s="34"/>
      <c r="W380" s="34"/>
      <c r="X380" s="34"/>
      <c r="Y380" s="34"/>
      <c r="Z380" s="34"/>
      <c r="AA380" s="34"/>
      <c r="AB380" s="34"/>
      <c r="AC380" s="34"/>
      <c r="AD380" s="34"/>
      <c r="AE380" s="34"/>
      <c r="AR380" s="198" t="s">
        <v>293</v>
      </c>
      <c r="AT380" s="198" t="s">
        <v>126</v>
      </c>
      <c r="AU380" s="198" t="s">
        <v>88</v>
      </c>
      <c r="AY380" s="17" t="s">
        <v>123</v>
      </c>
      <c r="BE380" s="199">
        <f>IF(N380="základní",J380,0)</f>
        <v>0</v>
      </c>
      <c r="BF380" s="199">
        <f>IF(N380="snížená",J380,0)</f>
        <v>0</v>
      </c>
      <c r="BG380" s="199">
        <f>IF(N380="zákl. přenesená",J380,0)</f>
        <v>0</v>
      </c>
      <c r="BH380" s="199">
        <f>IF(N380="sníž. přenesená",J380,0)</f>
        <v>0</v>
      </c>
      <c r="BI380" s="199">
        <f>IF(N380="nulová",J380,0)</f>
        <v>0</v>
      </c>
      <c r="BJ380" s="17" t="s">
        <v>86</v>
      </c>
      <c r="BK380" s="199">
        <f>ROUND(I380*H380,2)</f>
        <v>0</v>
      </c>
      <c r="BL380" s="17" t="s">
        <v>293</v>
      </c>
      <c r="BM380" s="198" t="s">
        <v>547</v>
      </c>
    </row>
    <row r="381" spans="1:65" s="2" customFormat="1" ht="19.5">
      <c r="A381" s="34"/>
      <c r="B381" s="35"/>
      <c r="C381" s="36"/>
      <c r="D381" s="200" t="s">
        <v>133</v>
      </c>
      <c r="E381" s="36"/>
      <c r="F381" s="201" t="s">
        <v>548</v>
      </c>
      <c r="G381" s="36"/>
      <c r="H381" s="36"/>
      <c r="I381" s="108"/>
      <c r="J381" s="36"/>
      <c r="K381" s="36"/>
      <c r="L381" s="39"/>
      <c r="M381" s="202"/>
      <c r="N381" s="203"/>
      <c r="O381" s="64"/>
      <c r="P381" s="64"/>
      <c r="Q381" s="64"/>
      <c r="R381" s="64"/>
      <c r="S381" s="64"/>
      <c r="T381" s="65"/>
      <c r="U381" s="34"/>
      <c r="V381" s="34"/>
      <c r="W381" s="34"/>
      <c r="X381" s="34"/>
      <c r="Y381" s="34"/>
      <c r="Z381" s="34"/>
      <c r="AA381" s="34"/>
      <c r="AB381" s="34"/>
      <c r="AC381" s="34"/>
      <c r="AD381" s="34"/>
      <c r="AE381" s="34"/>
      <c r="AT381" s="17" t="s">
        <v>133</v>
      </c>
      <c r="AU381" s="17" t="s">
        <v>88</v>
      </c>
    </row>
    <row r="382" spans="1:65" s="2" customFormat="1" ht="58.5">
      <c r="A382" s="34"/>
      <c r="B382" s="35"/>
      <c r="C382" s="36"/>
      <c r="D382" s="200" t="s">
        <v>202</v>
      </c>
      <c r="E382" s="36"/>
      <c r="F382" s="204" t="s">
        <v>526</v>
      </c>
      <c r="G382" s="36"/>
      <c r="H382" s="36"/>
      <c r="I382" s="108"/>
      <c r="J382" s="36"/>
      <c r="K382" s="36"/>
      <c r="L382" s="39"/>
      <c r="M382" s="202"/>
      <c r="N382" s="203"/>
      <c r="O382" s="64"/>
      <c r="P382" s="64"/>
      <c r="Q382" s="64"/>
      <c r="R382" s="64"/>
      <c r="S382" s="64"/>
      <c r="T382" s="65"/>
      <c r="U382" s="34"/>
      <c r="V382" s="34"/>
      <c r="W382" s="34"/>
      <c r="X382" s="34"/>
      <c r="Y382" s="34"/>
      <c r="Z382" s="34"/>
      <c r="AA382" s="34"/>
      <c r="AB382" s="34"/>
      <c r="AC382" s="34"/>
      <c r="AD382" s="34"/>
      <c r="AE382" s="34"/>
      <c r="AT382" s="17" t="s">
        <v>202</v>
      </c>
      <c r="AU382" s="17" t="s">
        <v>88</v>
      </c>
    </row>
    <row r="383" spans="1:65" s="13" customFormat="1" ht="11.25">
      <c r="B383" s="205"/>
      <c r="C383" s="206"/>
      <c r="D383" s="200" t="s">
        <v>136</v>
      </c>
      <c r="E383" s="207" t="s">
        <v>40</v>
      </c>
      <c r="F383" s="208" t="s">
        <v>549</v>
      </c>
      <c r="G383" s="206"/>
      <c r="H383" s="209">
        <v>29.315000000000001</v>
      </c>
      <c r="I383" s="210"/>
      <c r="J383" s="206"/>
      <c r="K383" s="206"/>
      <c r="L383" s="211"/>
      <c r="M383" s="212"/>
      <c r="N383" s="213"/>
      <c r="O383" s="213"/>
      <c r="P383" s="213"/>
      <c r="Q383" s="213"/>
      <c r="R383" s="213"/>
      <c r="S383" s="213"/>
      <c r="T383" s="214"/>
      <c r="AT383" s="215" t="s">
        <v>136</v>
      </c>
      <c r="AU383" s="215" t="s">
        <v>88</v>
      </c>
      <c r="AV383" s="13" t="s">
        <v>88</v>
      </c>
      <c r="AW383" s="13" t="s">
        <v>38</v>
      </c>
      <c r="AX383" s="13" t="s">
        <v>78</v>
      </c>
      <c r="AY383" s="215" t="s">
        <v>123</v>
      </c>
    </row>
    <row r="384" spans="1:65" s="13" customFormat="1" ht="11.25">
      <c r="B384" s="205"/>
      <c r="C384" s="206"/>
      <c r="D384" s="200" t="s">
        <v>136</v>
      </c>
      <c r="E384" s="207" t="s">
        <v>40</v>
      </c>
      <c r="F384" s="208" t="s">
        <v>550</v>
      </c>
      <c r="G384" s="206"/>
      <c r="H384" s="209">
        <v>49.93</v>
      </c>
      <c r="I384" s="210"/>
      <c r="J384" s="206"/>
      <c r="K384" s="206"/>
      <c r="L384" s="211"/>
      <c r="M384" s="212"/>
      <c r="N384" s="213"/>
      <c r="O384" s="213"/>
      <c r="P384" s="213"/>
      <c r="Q384" s="213"/>
      <c r="R384" s="213"/>
      <c r="S384" s="213"/>
      <c r="T384" s="214"/>
      <c r="AT384" s="215" t="s">
        <v>136</v>
      </c>
      <c r="AU384" s="215" t="s">
        <v>88</v>
      </c>
      <c r="AV384" s="13" t="s">
        <v>88</v>
      </c>
      <c r="AW384" s="13" t="s">
        <v>38</v>
      </c>
      <c r="AX384" s="13" t="s">
        <v>78</v>
      </c>
      <c r="AY384" s="215" t="s">
        <v>123</v>
      </c>
    </row>
    <row r="385" spans="1:65" s="13" customFormat="1" ht="22.5">
      <c r="B385" s="205"/>
      <c r="C385" s="206"/>
      <c r="D385" s="200" t="s">
        <v>136</v>
      </c>
      <c r="E385" s="207" t="s">
        <v>40</v>
      </c>
      <c r="F385" s="208" t="s">
        <v>551</v>
      </c>
      <c r="G385" s="206"/>
      <c r="H385" s="209">
        <v>93.63</v>
      </c>
      <c r="I385" s="210"/>
      <c r="J385" s="206"/>
      <c r="K385" s="206"/>
      <c r="L385" s="211"/>
      <c r="M385" s="212"/>
      <c r="N385" s="213"/>
      <c r="O385" s="213"/>
      <c r="P385" s="213"/>
      <c r="Q385" s="213"/>
      <c r="R385" s="213"/>
      <c r="S385" s="213"/>
      <c r="T385" s="214"/>
      <c r="AT385" s="215" t="s">
        <v>136</v>
      </c>
      <c r="AU385" s="215" t="s">
        <v>88</v>
      </c>
      <c r="AV385" s="13" t="s">
        <v>88</v>
      </c>
      <c r="AW385" s="13" t="s">
        <v>38</v>
      </c>
      <c r="AX385" s="13" t="s">
        <v>78</v>
      </c>
      <c r="AY385" s="215" t="s">
        <v>123</v>
      </c>
    </row>
    <row r="386" spans="1:65" s="13" customFormat="1" ht="22.5">
      <c r="B386" s="205"/>
      <c r="C386" s="206"/>
      <c r="D386" s="200" t="s">
        <v>136</v>
      </c>
      <c r="E386" s="207" t="s">
        <v>40</v>
      </c>
      <c r="F386" s="208" t="s">
        <v>552</v>
      </c>
      <c r="G386" s="206"/>
      <c r="H386" s="209">
        <v>12.55</v>
      </c>
      <c r="I386" s="210"/>
      <c r="J386" s="206"/>
      <c r="K386" s="206"/>
      <c r="L386" s="211"/>
      <c r="M386" s="212"/>
      <c r="N386" s="213"/>
      <c r="O386" s="213"/>
      <c r="P386" s="213"/>
      <c r="Q386" s="213"/>
      <c r="R386" s="213"/>
      <c r="S386" s="213"/>
      <c r="T386" s="214"/>
      <c r="AT386" s="215" t="s">
        <v>136</v>
      </c>
      <c r="AU386" s="215" t="s">
        <v>88</v>
      </c>
      <c r="AV386" s="13" t="s">
        <v>88</v>
      </c>
      <c r="AW386" s="13" t="s">
        <v>38</v>
      </c>
      <c r="AX386" s="13" t="s">
        <v>78</v>
      </c>
      <c r="AY386" s="215" t="s">
        <v>123</v>
      </c>
    </row>
    <row r="387" spans="1:65" s="13" customFormat="1" ht="22.5">
      <c r="B387" s="205"/>
      <c r="C387" s="206"/>
      <c r="D387" s="200" t="s">
        <v>136</v>
      </c>
      <c r="E387" s="207" t="s">
        <v>40</v>
      </c>
      <c r="F387" s="208" t="s">
        <v>553</v>
      </c>
      <c r="G387" s="206"/>
      <c r="H387" s="209">
        <v>22.074999999999999</v>
      </c>
      <c r="I387" s="210"/>
      <c r="J387" s="206"/>
      <c r="K387" s="206"/>
      <c r="L387" s="211"/>
      <c r="M387" s="212"/>
      <c r="N387" s="213"/>
      <c r="O387" s="213"/>
      <c r="P387" s="213"/>
      <c r="Q387" s="213"/>
      <c r="R387" s="213"/>
      <c r="S387" s="213"/>
      <c r="T387" s="214"/>
      <c r="AT387" s="215" t="s">
        <v>136</v>
      </c>
      <c r="AU387" s="215" t="s">
        <v>88</v>
      </c>
      <c r="AV387" s="13" t="s">
        <v>88</v>
      </c>
      <c r="AW387" s="13" t="s">
        <v>38</v>
      </c>
      <c r="AX387" s="13" t="s">
        <v>78</v>
      </c>
      <c r="AY387" s="215" t="s">
        <v>123</v>
      </c>
    </row>
    <row r="388" spans="1:65" s="13" customFormat="1" ht="22.5">
      <c r="B388" s="205"/>
      <c r="C388" s="206"/>
      <c r="D388" s="200" t="s">
        <v>136</v>
      </c>
      <c r="E388" s="207" t="s">
        <v>40</v>
      </c>
      <c r="F388" s="208" t="s">
        <v>554</v>
      </c>
      <c r="G388" s="206"/>
      <c r="H388" s="209">
        <v>29.3</v>
      </c>
      <c r="I388" s="210"/>
      <c r="J388" s="206"/>
      <c r="K388" s="206"/>
      <c r="L388" s="211"/>
      <c r="M388" s="212"/>
      <c r="N388" s="213"/>
      <c r="O388" s="213"/>
      <c r="P388" s="213"/>
      <c r="Q388" s="213"/>
      <c r="R388" s="213"/>
      <c r="S388" s="213"/>
      <c r="T388" s="214"/>
      <c r="AT388" s="215" t="s">
        <v>136</v>
      </c>
      <c r="AU388" s="215" t="s">
        <v>88</v>
      </c>
      <c r="AV388" s="13" t="s">
        <v>88</v>
      </c>
      <c r="AW388" s="13" t="s">
        <v>38</v>
      </c>
      <c r="AX388" s="13" t="s">
        <v>78</v>
      </c>
      <c r="AY388" s="215" t="s">
        <v>123</v>
      </c>
    </row>
    <row r="389" spans="1:65" s="2" customFormat="1" ht="16.5" customHeight="1">
      <c r="A389" s="34"/>
      <c r="B389" s="35"/>
      <c r="C389" s="230" t="s">
        <v>555</v>
      </c>
      <c r="D389" s="230" t="s">
        <v>341</v>
      </c>
      <c r="E389" s="231" t="s">
        <v>556</v>
      </c>
      <c r="F389" s="232" t="s">
        <v>557</v>
      </c>
      <c r="G389" s="233" t="s">
        <v>199</v>
      </c>
      <c r="H389" s="234">
        <v>260.48</v>
      </c>
      <c r="I389" s="235"/>
      <c r="J389" s="236">
        <f>ROUND(I389*H389,2)</f>
        <v>0</v>
      </c>
      <c r="K389" s="232" t="s">
        <v>130</v>
      </c>
      <c r="L389" s="237"/>
      <c r="M389" s="238" t="s">
        <v>40</v>
      </c>
      <c r="N389" s="239" t="s">
        <v>49</v>
      </c>
      <c r="O389" s="64"/>
      <c r="P389" s="196">
        <f>O389*H389</f>
        <v>0</v>
      </c>
      <c r="Q389" s="196">
        <v>1.372E-2</v>
      </c>
      <c r="R389" s="196">
        <f>Q389*H389</f>
        <v>3.5737856000000003</v>
      </c>
      <c r="S389" s="196">
        <v>0</v>
      </c>
      <c r="T389" s="197">
        <f>S389*H389</f>
        <v>0</v>
      </c>
      <c r="U389" s="34"/>
      <c r="V389" s="34"/>
      <c r="W389" s="34"/>
      <c r="X389" s="34"/>
      <c r="Y389" s="34"/>
      <c r="Z389" s="34"/>
      <c r="AA389" s="34"/>
      <c r="AB389" s="34"/>
      <c r="AC389" s="34"/>
      <c r="AD389" s="34"/>
      <c r="AE389" s="34"/>
      <c r="AR389" s="198" t="s">
        <v>392</v>
      </c>
      <c r="AT389" s="198" t="s">
        <v>341</v>
      </c>
      <c r="AU389" s="198" t="s">
        <v>88</v>
      </c>
      <c r="AY389" s="17" t="s">
        <v>123</v>
      </c>
      <c r="BE389" s="199">
        <f>IF(N389="základní",J389,0)</f>
        <v>0</v>
      </c>
      <c r="BF389" s="199">
        <f>IF(N389="snížená",J389,0)</f>
        <v>0</v>
      </c>
      <c r="BG389" s="199">
        <f>IF(N389="zákl. přenesená",J389,0)</f>
        <v>0</v>
      </c>
      <c r="BH389" s="199">
        <f>IF(N389="sníž. přenesená",J389,0)</f>
        <v>0</v>
      </c>
      <c r="BI389" s="199">
        <f>IF(N389="nulová",J389,0)</f>
        <v>0</v>
      </c>
      <c r="BJ389" s="17" t="s">
        <v>86</v>
      </c>
      <c r="BK389" s="199">
        <f>ROUND(I389*H389,2)</f>
        <v>0</v>
      </c>
      <c r="BL389" s="17" t="s">
        <v>293</v>
      </c>
      <c r="BM389" s="198" t="s">
        <v>558</v>
      </c>
    </row>
    <row r="390" spans="1:65" s="2" customFormat="1" ht="11.25">
      <c r="A390" s="34"/>
      <c r="B390" s="35"/>
      <c r="C390" s="36"/>
      <c r="D390" s="200" t="s">
        <v>133</v>
      </c>
      <c r="E390" s="36"/>
      <c r="F390" s="201" t="s">
        <v>557</v>
      </c>
      <c r="G390" s="36"/>
      <c r="H390" s="36"/>
      <c r="I390" s="108"/>
      <c r="J390" s="36"/>
      <c r="K390" s="36"/>
      <c r="L390" s="39"/>
      <c r="M390" s="202"/>
      <c r="N390" s="203"/>
      <c r="O390" s="64"/>
      <c r="P390" s="64"/>
      <c r="Q390" s="64"/>
      <c r="R390" s="64"/>
      <c r="S390" s="64"/>
      <c r="T390" s="65"/>
      <c r="U390" s="34"/>
      <c r="V390" s="34"/>
      <c r="W390" s="34"/>
      <c r="X390" s="34"/>
      <c r="Y390" s="34"/>
      <c r="Z390" s="34"/>
      <c r="AA390" s="34"/>
      <c r="AB390" s="34"/>
      <c r="AC390" s="34"/>
      <c r="AD390" s="34"/>
      <c r="AE390" s="34"/>
      <c r="AT390" s="17" t="s">
        <v>133</v>
      </c>
      <c r="AU390" s="17" t="s">
        <v>88</v>
      </c>
    </row>
    <row r="391" spans="1:65" s="13" customFormat="1" ht="11.25">
      <c r="B391" s="205"/>
      <c r="C391" s="206"/>
      <c r="D391" s="200" t="s">
        <v>136</v>
      </c>
      <c r="E391" s="207" t="s">
        <v>40</v>
      </c>
      <c r="F391" s="208" t="s">
        <v>549</v>
      </c>
      <c r="G391" s="206"/>
      <c r="H391" s="209">
        <v>29.315000000000001</v>
      </c>
      <c r="I391" s="210"/>
      <c r="J391" s="206"/>
      <c r="K391" s="206"/>
      <c r="L391" s="211"/>
      <c r="M391" s="212"/>
      <c r="N391" s="213"/>
      <c r="O391" s="213"/>
      <c r="P391" s="213"/>
      <c r="Q391" s="213"/>
      <c r="R391" s="213"/>
      <c r="S391" s="213"/>
      <c r="T391" s="214"/>
      <c r="AT391" s="215" t="s">
        <v>136</v>
      </c>
      <c r="AU391" s="215" t="s">
        <v>88</v>
      </c>
      <c r="AV391" s="13" t="s">
        <v>88</v>
      </c>
      <c r="AW391" s="13" t="s">
        <v>38</v>
      </c>
      <c r="AX391" s="13" t="s">
        <v>78</v>
      </c>
      <c r="AY391" s="215" t="s">
        <v>123</v>
      </c>
    </row>
    <row r="392" spans="1:65" s="13" customFormat="1" ht="11.25">
      <c r="B392" s="205"/>
      <c r="C392" s="206"/>
      <c r="D392" s="200" t="s">
        <v>136</v>
      </c>
      <c r="E392" s="207" t="s">
        <v>40</v>
      </c>
      <c r="F392" s="208" t="s">
        <v>550</v>
      </c>
      <c r="G392" s="206"/>
      <c r="H392" s="209">
        <v>49.93</v>
      </c>
      <c r="I392" s="210"/>
      <c r="J392" s="206"/>
      <c r="K392" s="206"/>
      <c r="L392" s="211"/>
      <c r="M392" s="212"/>
      <c r="N392" s="213"/>
      <c r="O392" s="213"/>
      <c r="P392" s="213"/>
      <c r="Q392" s="213"/>
      <c r="R392" s="213"/>
      <c r="S392" s="213"/>
      <c r="T392" s="214"/>
      <c r="AT392" s="215" t="s">
        <v>136</v>
      </c>
      <c r="AU392" s="215" t="s">
        <v>88</v>
      </c>
      <c r="AV392" s="13" t="s">
        <v>88</v>
      </c>
      <c r="AW392" s="13" t="s">
        <v>38</v>
      </c>
      <c r="AX392" s="13" t="s">
        <v>78</v>
      </c>
      <c r="AY392" s="215" t="s">
        <v>123</v>
      </c>
    </row>
    <row r="393" spans="1:65" s="13" customFormat="1" ht="22.5">
      <c r="B393" s="205"/>
      <c r="C393" s="206"/>
      <c r="D393" s="200" t="s">
        <v>136</v>
      </c>
      <c r="E393" s="207" t="s">
        <v>40</v>
      </c>
      <c r="F393" s="208" t="s">
        <v>551</v>
      </c>
      <c r="G393" s="206"/>
      <c r="H393" s="209">
        <v>93.63</v>
      </c>
      <c r="I393" s="210"/>
      <c r="J393" s="206"/>
      <c r="K393" s="206"/>
      <c r="L393" s="211"/>
      <c r="M393" s="212"/>
      <c r="N393" s="213"/>
      <c r="O393" s="213"/>
      <c r="P393" s="213"/>
      <c r="Q393" s="213"/>
      <c r="R393" s="213"/>
      <c r="S393" s="213"/>
      <c r="T393" s="214"/>
      <c r="AT393" s="215" t="s">
        <v>136</v>
      </c>
      <c r="AU393" s="215" t="s">
        <v>88</v>
      </c>
      <c r="AV393" s="13" t="s">
        <v>88</v>
      </c>
      <c r="AW393" s="13" t="s">
        <v>38</v>
      </c>
      <c r="AX393" s="13" t="s">
        <v>78</v>
      </c>
      <c r="AY393" s="215" t="s">
        <v>123</v>
      </c>
    </row>
    <row r="394" spans="1:65" s="13" customFormat="1" ht="22.5">
      <c r="B394" s="205"/>
      <c r="C394" s="206"/>
      <c r="D394" s="200" t="s">
        <v>136</v>
      </c>
      <c r="E394" s="207" t="s">
        <v>40</v>
      </c>
      <c r="F394" s="208" t="s">
        <v>559</v>
      </c>
      <c r="G394" s="206"/>
      <c r="H394" s="209">
        <v>12.55</v>
      </c>
      <c r="I394" s="210"/>
      <c r="J394" s="206"/>
      <c r="K394" s="206"/>
      <c r="L394" s="211"/>
      <c r="M394" s="212"/>
      <c r="N394" s="213"/>
      <c r="O394" s="213"/>
      <c r="P394" s="213"/>
      <c r="Q394" s="213"/>
      <c r="R394" s="213"/>
      <c r="S394" s="213"/>
      <c r="T394" s="214"/>
      <c r="AT394" s="215" t="s">
        <v>136</v>
      </c>
      <c r="AU394" s="215" t="s">
        <v>88</v>
      </c>
      <c r="AV394" s="13" t="s">
        <v>88</v>
      </c>
      <c r="AW394" s="13" t="s">
        <v>38</v>
      </c>
      <c r="AX394" s="13" t="s">
        <v>78</v>
      </c>
      <c r="AY394" s="215" t="s">
        <v>123</v>
      </c>
    </row>
    <row r="395" spans="1:65" s="13" customFormat="1" ht="22.5">
      <c r="B395" s="205"/>
      <c r="C395" s="206"/>
      <c r="D395" s="200" t="s">
        <v>136</v>
      </c>
      <c r="E395" s="207" t="s">
        <v>40</v>
      </c>
      <c r="F395" s="208" t="s">
        <v>560</v>
      </c>
      <c r="G395" s="206"/>
      <c r="H395" s="209">
        <v>22.074999999999999</v>
      </c>
      <c r="I395" s="210"/>
      <c r="J395" s="206"/>
      <c r="K395" s="206"/>
      <c r="L395" s="211"/>
      <c r="M395" s="212"/>
      <c r="N395" s="213"/>
      <c r="O395" s="213"/>
      <c r="P395" s="213"/>
      <c r="Q395" s="213"/>
      <c r="R395" s="213"/>
      <c r="S395" s="213"/>
      <c r="T395" s="214"/>
      <c r="AT395" s="215" t="s">
        <v>136</v>
      </c>
      <c r="AU395" s="215" t="s">
        <v>88</v>
      </c>
      <c r="AV395" s="13" t="s">
        <v>88</v>
      </c>
      <c r="AW395" s="13" t="s">
        <v>38</v>
      </c>
      <c r="AX395" s="13" t="s">
        <v>78</v>
      </c>
      <c r="AY395" s="215" t="s">
        <v>123</v>
      </c>
    </row>
    <row r="396" spans="1:65" s="13" customFormat="1" ht="22.5">
      <c r="B396" s="205"/>
      <c r="C396" s="206"/>
      <c r="D396" s="200" t="s">
        <v>136</v>
      </c>
      <c r="E396" s="207" t="s">
        <v>40</v>
      </c>
      <c r="F396" s="208" t="s">
        <v>561</v>
      </c>
      <c r="G396" s="206"/>
      <c r="H396" s="209">
        <v>29.3</v>
      </c>
      <c r="I396" s="210"/>
      <c r="J396" s="206"/>
      <c r="K396" s="206"/>
      <c r="L396" s="211"/>
      <c r="M396" s="212"/>
      <c r="N396" s="213"/>
      <c r="O396" s="213"/>
      <c r="P396" s="213"/>
      <c r="Q396" s="213"/>
      <c r="R396" s="213"/>
      <c r="S396" s="213"/>
      <c r="T396" s="214"/>
      <c r="AT396" s="215" t="s">
        <v>136</v>
      </c>
      <c r="AU396" s="215" t="s">
        <v>88</v>
      </c>
      <c r="AV396" s="13" t="s">
        <v>88</v>
      </c>
      <c r="AW396" s="13" t="s">
        <v>38</v>
      </c>
      <c r="AX396" s="13" t="s">
        <v>78</v>
      </c>
      <c r="AY396" s="215" t="s">
        <v>123</v>
      </c>
    </row>
    <row r="397" spans="1:65" s="13" customFormat="1" ht="11.25">
      <c r="B397" s="205"/>
      <c r="C397" s="206"/>
      <c r="D397" s="200" t="s">
        <v>136</v>
      </c>
      <c r="E397" s="206"/>
      <c r="F397" s="208" t="s">
        <v>562</v>
      </c>
      <c r="G397" s="206"/>
      <c r="H397" s="209">
        <v>260.48</v>
      </c>
      <c r="I397" s="210"/>
      <c r="J397" s="206"/>
      <c r="K397" s="206"/>
      <c r="L397" s="211"/>
      <c r="M397" s="212"/>
      <c r="N397" s="213"/>
      <c r="O397" s="213"/>
      <c r="P397" s="213"/>
      <c r="Q397" s="213"/>
      <c r="R397" s="213"/>
      <c r="S397" s="213"/>
      <c r="T397" s="214"/>
      <c r="AT397" s="215" t="s">
        <v>136</v>
      </c>
      <c r="AU397" s="215" t="s">
        <v>88</v>
      </c>
      <c r="AV397" s="13" t="s">
        <v>88</v>
      </c>
      <c r="AW397" s="13" t="s">
        <v>4</v>
      </c>
      <c r="AX397" s="13" t="s">
        <v>86</v>
      </c>
      <c r="AY397" s="215" t="s">
        <v>123</v>
      </c>
    </row>
    <row r="398" spans="1:65" s="2" customFormat="1" ht="16.5" customHeight="1">
      <c r="A398" s="34"/>
      <c r="B398" s="35"/>
      <c r="C398" s="187" t="s">
        <v>563</v>
      </c>
      <c r="D398" s="187" t="s">
        <v>126</v>
      </c>
      <c r="E398" s="188" t="s">
        <v>564</v>
      </c>
      <c r="F398" s="189" t="s">
        <v>565</v>
      </c>
      <c r="G398" s="190" t="s">
        <v>199</v>
      </c>
      <c r="H398" s="191">
        <v>28.988</v>
      </c>
      <c r="I398" s="192"/>
      <c r="J398" s="193">
        <f>ROUND(I398*H398,2)</f>
        <v>0</v>
      </c>
      <c r="K398" s="189" t="s">
        <v>130</v>
      </c>
      <c r="L398" s="39"/>
      <c r="M398" s="194" t="s">
        <v>40</v>
      </c>
      <c r="N398" s="195" t="s">
        <v>49</v>
      </c>
      <c r="O398" s="64"/>
      <c r="P398" s="196">
        <f>O398*H398</f>
        <v>0</v>
      </c>
      <c r="Q398" s="196">
        <v>0</v>
      </c>
      <c r="R398" s="196">
        <f>Q398*H398</f>
        <v>0</v>
      </c>
      <c r="S398" s="196">
        <v>1.4999999999999999E-2</v>
      </c>
      <c r="T398" s="197">
        <f>S398*H398</f>
        <v>0.43481999999999998</v>
      </c>
      <c r="U398" s="34"/>
      <c r="V398" s="34"/>
      <c r="W398" s="34"/>
      <c r="X398" s="34"/>
      <c r="Y398" s="34"/>
      <c r="Z398" s="34"/>
      <c r="AA398" s="34"/>
      <c r="AB398" s="34"/>
      <c r="AC398" s="34"/>
      <c r="AD398" s="34"/>
      <c r="AE398" s="34"/>
      <c r="AR398" s="198" t="s">
        <v>293</v>
      </c>
      <c r="AT398" s="198" t="s">
        <v>126</v>
      </c>
      <c r="AU398" s="198" t="s">
        <v>88</v>
      </c>
      <c r="AY398" s="17" t="s">
        <v>123</v>
      </c>
      <c r="BE398" s="199">
        <f>IF(N398="základní",J398,0)</f>
        <v>0</v>
      </c>
      <c r="BF398" s="199">
        <f>IF(N398="snížená",J398,0)</f>
        <v>0</v>
      </c>
      <c r="BG398" s="199">
        <f>IF(N398="zákl. přenesená",J398,0)</f>
        <v>0</v>
      </c>
      <c r="BH398" s="199">
        <f>IF(N398="sníž. přenesená",J398,0)</f>
        <v>0</v>
      </c>
      <c r="BI398" s="199">
        <f>IF(N398="nulová",J398,0)</f>
        <v>0</v>
      </c>
      <c r="BJ398" s="17" t="s">
        <v>86</v>
      </c>
      <c r="BK398" s="199">
        <f>ROUND(I398*H398,2)</f>
        <v>0</v>
      </c>
      <c r="BL398" s="17" t="s">
        <v>293</v>
      </c>
      <c r="BM398" s="198" t="s">
        <v>566</v>
      </c>
    </row>
    <row r="399" spans="1:65" s="2" customFormat="1" ht="29.25">
      <c r="A399" s="34"/>
      <c r="B399" s="35"/>
      <c r="C399" s="36"/>
      <c r="D399" s="200" t="s">
        <v>133</v>
      </c>
      <c r="E399" s="36"/>
      <c r="F399" s="201" t="s">
        <v>567</v>
      </c>
      <c r="G399" s="36"/>
      <c r="H399" s="36"/>
      <c r="I399" s="108"/>
      <c r="J399" s="36"/>
      <c r="K399" s="36"/>
      <c r="L399" s="39"/>
      <c r="M399" s="202"/>
      <c r="N399" s="203"/>
      <c r="O399" s="64"/>
      <c r="P399" s="64"/>
      <c r="Q399" s="64"/>
      <c r="R399" s="64"/>
      <c r="S399" s="64"/>
      <c r="T399" s="65"/>
      <c r="U399" s="34"/>
      <c r="V399" s="34"/>
      <c r="W399" s="34"/>
      <c r="X399" s="34"/>
      <c r="Y399" s="34"/>
      <c r="Z399" s="34"/>
      <c r="AA399" s="34"/>
      <c r="AB399" s="34"/>
      <c r="AC399" s="34"/>
      <c r="AD399" s="34"/>
      <c r="AE399" s="34"/>
      <c r="AT399" s="17" t="s">
        <v>133</v>
      </c>
      <c r="AU399" s="17" t="s">
        <v>88</v>
      </c>
    </row>
    <row r="400" spans="1:65" s="2" customFormat="1" ht="29.25">
      <c r="A400" s="34"/>
      <c r="B400" s="35"/>
      <c r="C400" s="36"/>
      <c r="D400" s="200" t="s">
        <v>134</v>
      </c>
      <c r="E400" s="36"/>
      <c r="F400" s="204" t="s">
        <v>568</v>
      </c>
      <c r="G400" s="36"/>
      <c r="H400" s="36"/>
      <c r="I400" s="108"/>
      <c r="J400" s="36"/>
      <c r="K400" s="36"/>
      <c r="L400" s="39"/>
      <c r="M400" s="202"/>
      <c r="N400" s="203"/>
      <c r="O400" s="64"/>
      <c r="P400" s="64"/>
      <c r="Q400" s="64"/>
      <c r="R400" s="64"/>
      <c r="S400" s="64"/>
      <c r="T400" s="65"/>
      <c r="U400" s="34"/>
      <c r="V400" s="34"/>
      <c r="W400" s="34"/>
      <c r="X400" s="34"/>
      <c r="Y400" s="34"/>
      <c r="Z400" s="34"/>
      <c r="AA400" s="34"/>
      <c r="AB400" s="34"/>
      <c r="AC400" s="34"/>
      <c r="AD400" s="34"/>
      <c r="AE400" s="34"/>
      <c r="AT400" s="17" t="s">
        <v>134</v>
      </c>
      <c r="AU400" s="17" t="s">
        <v>88</v>
      </c>
    </row>
    <row r="401" spans="1:65" s="13" customFormat="1" ht="11.25">
      <c r="B401" s="205"/>
      <c r="C401" s="206"/>
      <c r="D401" s="200" t="s">
        <v>136</v>
      </c>
      <c r="E401" s="207" t="s">
        <v>40</v>
      </c>
      <c r="F401" s="208" t="s">
        <v>527</v>
      </c>
      <c r="G401" s="206"/>
      <c r="H401" s="209">
        <v>92.95</v>
      </c>
      <c r="I401" s="210"/>
      <c r="J401" s="206"/>
      <c r="K401" s="206"/>
      <c r="L401" s="211"/>
      <c r="M401" s="212"/>
      <c r="N401" s="213"/>
      <c r="O401" s="213"/>
      <c r="P401" s="213"/>
      <c r="Q401" s="213"/>
      <c r="R401" s="213"/>
      <c r="S401" s="213"/>
      <c r="T401" s="214"/>
      <c r="AT401" s="215" t="s">
        <v>136</v>
      </c>
      <c r="AU401" s="215" t="s">
        <v>88</v>
      </c>
      <c r="AV401" s="13" t="s">
        <v>88</v>
      </c>
      <c r="AW401" s="13" t="s">
        <v>38</v>
      </c>
      <c r="AX401" s="13" t="s">
        <v>78</v>
      </c>
      <c r="AY401" s="215" t="s">
        <v>123</v>
      </c>
    </row>
    <row r="402" spans="1:65" s="13" customFormat="1" ht="11.25">
      <c r="B402" s="205"/>
      <c r="C402" s="206"/>
      <c r="D402" s="200" t="s">
        <v>136</v>
      </c>
      <c r="E402" s="207" t="s">
        <v>40</v>
      </c>
      <c r="F402" s="208" t="s">
        <v>528</v>
      </c>
      <c r="G402" s="206"/>
      <c r="H402" s="209">
        <v>133</v>
      </c>
      <c r="I402" s="210"/>
      <c r="J402" s="206"/>
      <c r="K402" s="206"/>
      <c r="L402" s="211"/>
      <c r="M402" s="212"/>
      <c r="N402" s="213"/>
      <c r="O402" s="213"/>
      <c r="P402" s="213"/>
      <c r="Q402" s="213"/>
      <c r="R402" s="213"/>
      <c r="S402" s="213"/>
      <c r="T402" s="214"/>
      <c r="AT402" s="215" t="s">
        <v>136</v>
      </c>
      <c r="AU402" s="215" t="s">
        <v>88</v>
      </c>
      <c r="AV402" s="13" t="s">
        <v>88</v>
      </c>
      <c r="AW402" s="13" t="s">
        <v>38</v>
      </c>
      <c r="AX402" s="13" t="s">
        <v>78</v>
      </c>
      <c r="AY402" s="215" t="s">
        <v>123</v>
      </c>
    </row>
    <row r="403" spans="1:65" s="13" customFormat="1" ht="11.25">
      <c r="B403" s="205"/>
      <c r="C403" s="206"/>
      <c r="D403" s="200" t="s">
        <v>136</v>
      </c>
      <c r="E403" s="207" t="s">
        <v>40</v>
      </c>
      <c r="F403" s="208" t="s">
        <v>529</v>
      </c>
      <c r="G403" s="206"/>
      <c r="H403" s="209">
        <v>236.8</v>
      </c>
      <c r="I403" s="210"/>
      <c r="J403" s="206"/>
      <c r="K403" s="206"/>
      <c r="L403" s="211"/>
      <c r="M403" s="212"/>
      <c r="N403" s="213"/>
      <c r="O403" s="213"/>
      <c r="P403" s="213"/>
      <c r="Q403" s="213"/>
      <c r="R403" s="213"/>
      <c r="S403" s="213"/>
      <c r="T403" s="214"/>
      <c r="AT403" s="215" t="s">
        <v>136</v>
      </c>
      <c r="AU403" s="215" t="s">
        <v>88</v>
      </c>
      <c r="AV403" s="13" t="s">
        <v>88</v>
      </c>
      <c r="AW403" s="13" t="s">
        <v>38</v>
      </c>
      <c r="AX403" s="13" t="s">
        <v>78</v>
      </c>
      <c r="AY403" s="215" t="s">
        <v>123</v>
      </c>
    </row>
    <row r="404" spans="1:65" s="13" customFormat="1" ht="11.25">
      <c r="B404" s="205"/>
      <c r="C404" s="206"/>
      <c r="D404" s="200" t="s">
        <v>136</v>
      </c>
      <c r="E404" s="207" t="s">
        <v>40</v>
      </c>
      <c r="F404" s="208" t="s">
        <v>530</v>
      </c>
      <c r="G404" s="206"/>
      <c r="H404" s="209">
        <v>-29.315000000000001</v>
      </c>
      <c r="I404" s="210"/>
      <c r="J404" s="206"/>
      <c r="K404" s="206"/>
      <c r="L404" s="211"/>
      <c r="M404" s="212"/>
      <c r="N404" s="213"/>
      <c r="O404" s="213"/>
      <c r="P404" s="213"/>
      <c r="Q404" s="213"/>
      <c r="R404" s="213"/>
      <c r="S404" s="213"/>
      <c r="T404" s="214"/>
      <c r="AT404" s="215" t="s">
        <v>136</v>
      </c>
      <c r="AU404" s="215" t="s">
        <v>88</v>
      </c>
      <c r="AV404" s="13" t="s">
        <v>88</v>
      </c>
      <c r="AW404" s="13" t="s">
        <v>38</v>
      </c>
      <c r="AX404" s="13" t="s">
        <v>78</v>
      </c>
      <c r="AY404" s="215" t="s">
        <v>123</v>
      </c>
    </row>
    <row r="405" spans="1:65" s="13" customFormat="1" ht="11.25">
      <c r="B405" s="205"/>
      <c r="C405" s="206"/>
      <c r="D405" s="200" t="s">
        <v>136</v>
      </c>
      <c r="E405" s="207" t="s">
        <v>40</v>
      </c>
      <c r="F405" s="208" t="s">
        <v>531</v>
      </c>
      <c r="G405" s="206"/>
      <c r="H405" s="209">
        <v>-49.93</v>
      </c>
      <c r="I405" s="210"/>
      <c r="J405" s="206"/>
      <c r="K405" s="206"/>
      <c r="L405" s="211"/>
      <c r="M405" s="212"/>
      <c r="N405" s="213"/>
      <c r="O405" s="213"/>
      <c r="P405" s="213"/>
      <c r="Q405" s="213"/>
      <c r="R405" s="213"/>
      <c r="S405" s="213"/>
      <c r="T405" s="214"/>
      <c r="AT405" s="215" t="s">
        <v>136</v>
      </c>
      <c r="AU405" s="215" t="s">
        <v>88</v>
      </c>
      <c r="AV405" s="13" t="s">
        <v>88</v>
      </c>
      <c r="AW405" s="13" t="s">
        <v>38</v>
      </c>
      <c r="AX405" s="13" t="s">
        <v>78</v>
      </c>
      <c r="AY405" s="215" t="s">
        <v>123</v>
      </c>
    </row>
    <row r="406" spans="1:65" s="13" customFormat="1" ht="22.5">
      <c r="B406" s="205"/>
      <c r="C406" s="206"/>
      <c r="D406" s="200" t="s">
        <v>136</v>
      </c>
      <c r="E406" s="207" t="s">
        <v>40</v>
      </c>
      <c r="F406" s="208" t="s">
        <v>532</v>
      </c>
      <c r="G406" s="206"/>
      <c r="H406" s="209">
        <v>-93.63</v>
      </c>
      <c r="I406" s="210"/>
      <c r="J406" s="206"/>
      <c r="K406" s="206"/>
      <c r="L406" s="211"/>
      <c r="M406" s="212"/>
      <c r="N406" s="213"/>
      <c r="O406" s="213"/>
      <c r="P406" s="213"/>
      <c r="Q406" s="213"/>
      <c r="R406" s="213"/>
      <c r="S406" s="213"/>
      <c r="T406" s="214"/>
      <c r="AT406" s="215" t="s">
        <v>136</v>
      </c>
      <c r="AU406" s="215" t="s">
        <v>88</v>
      </c>
      <c r="AV406" s="13" t="s">
        <v>88</v>
      </c>
      <c r="AW406" s="13" t="s">
        <v>38</v>
      </c>
      <c r="AX406" s="13" t="s">
        <v>78</v>
      </c>
      <c r="AY406" s="215" t="s">
        <v>123</v>
      </c>
    </row>
    <row r="407" spans="1:65" s="13" customFormat="1" ht="11.25">
      <c r="B407" s="205"/>
      <c r="C407" s="206"/>
      <c r="D407" s="200" t="s">
        <v>136</v>
      </c>
      <c r="E407" s="206"/>
      <c r="F407" s="208" t="s">
        <v>533</v>
      </c>
      <c r="G407" s="206"/>
      <c r="H407" s="209">
        <v>28.988</v>
      </c>
      <c r="I407" s="210"/>
      <c r="J407" s="206"/>
      <c r="K407" s="206"/>
      <c r="L407" s="211"/>
      <c r="M407" s="212"/>
      <c r="N407" s="213"/>
      <c r="O407" s="213"/>
      <c r="P407" s="213"/>
      <c r="Q407" s="213"/>
      <c r="R407" s="213"/>
      <c r="S407" s="213"/>
      <c r="T407" s="214"/>
      <c r="AT407" s="215" t="s">
        <v>136</v>
      </c>
      <c r="AU407" s="215" t="s">
        <v>88</v>
      </c>
      <c r="AV407" s="13" t="s">
        <v>88</v>
      </c>
      <c r="AW407" s="13" t="s">
        <v>4</v>
      </c>
      <c r="AX407" s="13" t="s">
        <v>86</v>
      </c>
      <c r="AY407" s="215" t="s">
        <v>123</v>
      </c>
    </row>
    <row r="408" spans="1:65" s="2" customFormat="1" ht="16.5" customHeight="1">
      <c r="A408" s="34"/>
      <c r="B408" s="35"/>
      <c r="C408" s="187" t="s">
        <v>569</v>
      </c>
      <c r="D408" s="187" t="s">
        <v>126</v>
      </c>
      <c r="E408" s="188" t="s">
        <v>564</v>
      </c>
      <c r="F408" s="189" t="s">
        <v>565</v>
      </c>
      <c r="G408" s="190" t="s">
        <v>199</v>
      </c>
      <c r="H408" s="191">
        <v>172.875</v>
      </c>
      <c r="I408" s="192"/>
      <c r="J408" s="193">
        <f>ROUND(I408*H408,2)</f>
        <v>0</v>
      </c>
      <c r="K408" s="189" t="s">
        <v>130</v>
      </c>
      <c r="L408" s="39"/>
      <c r="M408" s="194" t="s">
        <v>40</v>
      </c>
      <c r="N408" s="195" t="s">
        <v>49</v>
      </c>
      <c r="O408" s="64"/>
      <c r="P408" s="196">
        <f>O408*H408</f>
        <v>0</v>
      </c>
      <c r="Q408" s="196">
        <v>0</v>
      </c>
      <c r="R408" s="196">
        <f>Q408*H408</f>
        <v>0</v>
      </c>
      <c r="S408" s="196">
        <v>1.4999999999999999E-2</v>
      </c>
      <c r="T408" s="197">
        <f>S408*H408</f>
        <v>2.5931250000000001</v>
      </c>
      <c r="U408" s="34"/>
      <c r="V408" s="34"/>
      <c r="W408" s="34"/>
      <c r="X408" s="34"/>
      <c r="Y408" s="34"/>
      <c r="Z408" s="34"/>
      <c r="AA408" s="34"/>
      <c r="AB408" s="34"/>
      <c r="AC408" s="34"/>
      <c r="AD408" s="34"/>
      <c r="AE408" s="34"/>
      <c r="AR408" s="198" t="s">
        <v>293</v>
      </c>
      <c r="AT408" s="198" t="s">
        <v>126</v>
      </c>
      <c r="AU408" s="198" t="s">
        <v>88</v>
      </c>
      <c r="AY408" s="17" t="s">
        <v>123</v>
      </c>
      <c r="BE408" s="199">
        <f>IF(N408="základní",J408,0)</f>
        <v>0</v>
      </c>
      <c r="BF408" s="199">
        <f>IF(N408="snížená",J408,0)</f>
        <v>0</v>
      </c>
      <c r="BG408" s="199">
        <f>IF(N408="zákl. přenesená",J408,0)</f>
        <v>0</v>
      </c>
      <c r="BH408" s="199">
        <f>IF(N408="sníž. přenesená",J408,0)</f>
        <v>0</v>
      </c>
      <c r="BI408" s="199">
        <f>IF(N408="nulová",J408,0)</f>
        <v>0</v>
      </c>
      <c r="BJ408" s="17" t="s">
        <v>86</v>
      </c>
      <c r="BK408" s="199">
        <f>ROUND(I408*H408,2)</f>
        <v>0</v>
      </c>
      <c r="BL408" s="17" t="s">
        <v>293</v>
      </c>
      <c r="BM408" s="198" t="s">
        <v>570</v>
      </c>
    </row>
    <row r="409" spans="1:65" s="2" customFormat="1" ht="29.25">
      <c r="A409" s="34"/>
      <c r="B409" s="35"/>
      <c r="C409" s="36"/>
      <c r="D409" s="200" t="s">
        <v>133</v>
      </c>
      <c r="E409" s="36"/>
      <c r="F409" s="201" t="s">
        <v>567</v>
      </c>
      <c r="G409" s="36"/>
      <c r="H409" s="36"/>
      <c r="I409" s="108"/>
      <c r="J409" s="36"/>
      <c r="K409" s="36"/>
      <c r="L409" s="39"/>
      <c r="M409" s="202"/>
      <c r="N409" s="203"/>
      <c r="O409" s="64"/>
      <c r="P409" s="64"/>
      <c r="Q409" s="64"/>
      <c r="R409" s="64"/>
      <c r="S409" s="64"/>
      <c r="T409" s="65"/>
      <c r="U409" s="34"/>
      <c r="V409" s="34"/>
      <c r="W409" s="34"/>
      <c r="X409" s="34"/>
      <c r="Y409" s="34"/>
      <c r="Z409" s="34"/>
      <c r="AA409" s="34"/>
      <c r="AB409" s="34"/>
      <c r="AC409" s="34"/>
      <c r="AD409" s="34"/>
      <c r="AE409" s="34"/>
      <c r="AT409" s="17" t="s">
        <v>133</v>
      </c>
      <c r="AU409" s="17" t="s">
        <v>88</v>
      </c>
    </row>
    <row r="410" spans="1:65" s="2" customFormat="1" ht="19.5">
      <c r="A410" s="34"/>
      <c r="B410" s="35"/>
      <c r="C410" s="36"/>
      <c r="D410" s="200" t="s">
        <v>134</v>
      </c>
      <c r="E410" s="36"/>
      <c r="F410" s="204" t="s">
        <v>571</v>
      </c>
      <c r="G410" s="36"/>
      <c r="H410" s="36"/>
      <c r="I410" s="108"/>
      <c r="J410" s="36"/>
      <c r="K410" s="36"/>
      <c r="L410" s="39"/>
      <c r="M410" s="202"/>
      <c r="N410" s="203"/>
      <c r="O410" s="64"/>
      <c r="P410" s="64"/>
      <c r="Q410" s="64"/>
      <c r="R410" s="64"/>
      <c r="S410" s="64"/>
      <c r="T410" s="65"/>
      <c r="U410" s="34"/>
      <c r="V410" s="34"/>
      <c r="W410" s="34"/>
      <c r="X410" s="34"/>
      <c r="Y410" s="34"/>
      <c r="Z410" s="34"/>
      <c r="AA410" s="34"/>
      <c r="AB410" s="34"/>
      <c r="AC410" s="34"/>
      <c r="AD410" s="34"/>
      <c r="AE410" s="34"/>
      <c r="AT410" s="17" t="s">
        <v>134</v>
      </c>
      <c r="AU410" s="17" t="s">
        <v>88</v>
      </c>
    </row>
    <row r="411" spans="1:65" s="13" customFormat="1" ht="11.25">
      <c r="B411" s="205"/>
      <c r="C411" s="206"/>
      <c r="D411" s="200" t="s">
        <v>136</v>
      </c>
      <c r="E411" s="207" t="s">
        <v>40</v>
      </c>
      <c r="F411" s="208" t="s">
        <v>549</v>
      </c>
      <c r="G411" s="206"/>
      <c r="H411" s="209">
        <v>29.315000000000001</v>
      </c>
      <c r="I411" s="210"/>
      <c r="J411" s="206"/>
      <c r="K411" s="206"/>
      <c r="L411" s="211"/>
      <c r="M411" s="212"/>
      <c r="N411" s="213"/>
      <c r="O411" s="213"/>
      <c r="P411" s="213"/>
      <c r="Q411" s="213"/>
      <c r="R411" s="213"/>
      <c r="S411" s="213"/>
      <c r="T411" s="214"/>
      <c r="AT411" s="215" t="s">
        <v>136</v>
      </c>
      <c r="AU411" s="215" t="s">
        <v>88</v>
      </c>
      <c r="AV411" s="13" t="s">
        <v>88</v>
      </c>
      <c r="AW411" s="13" t="s">
        <v>38</v>
      </c>
      <c r="AX411" s="13" t="s">
        <v>78</v>
      </c>
      <c r="AY411" s="215" t="s">
        <v>123</v>
      </c>
    </row>
    <row r="412" spans="1:65" s="13" customFormat="1" ht="11.25">
      <c r="B412" s="205"/>
      <c r="C412" s="206"/>
      <c r="D412" s="200" t="s">
        <v>136</v>
      </c>
      <c r="E412" s="207" t="s">
        <v>40</v>
      </c>
      <c r="F412" s="208" t="s">
        <v>550</v>
      </c>
      <c r="G412" s="206"/>
      <c r="H412" s="209">
        <v>49.93</v>
      </c>
      <c r="I412" s="210"/>
      <c r="J412" s="206"/>
      <c r="K412" s="206"/>
      <c r="L412" s="211"/>
      <c r="M412" s="212"/>
      <c r="N412" s="213"/>
      <c r="O412" s="213"/>
      <c r="P412" s="213"/>
      <c r="Q412" s="213"/>
      <c r="R412" s="213"/>
      <c r="S412" s="213"/>
      <c r="T412" s="214"/>
      <c r="AT412" s="215" t="s">
        <v>136</v>
      </c>
      <c r="AU412" s="215" t="s">
        <v>88</v>
      </c>
      <c r="AV412" s="13" t="s">
        <v>88</v>
      </c>
      <c r="AW412" s="13" t="s">
        <v>38</v>
      </c>
      <c r="AX412" s="13" t="s">
        <v>78</v>
      </c>
      <c r="AY412" s="215" t="s">
        <v>123</v>
      </c>
    </row>
    <row r="413" spans="1:65" s="13" customFormat="1" ht="22.5">
      <c r="B413" s="205"/>
      <c r="C413" s="206"/>
      <c r="D413" s="200" t="s">
        <v>136</v>
      </c>
      <c r="E413" s="207" t="s">
        <v>40</v>
      </c>
      <c r="F413" s="208" t="s">
        <v>551</v>
      </c>
      <c r="G413" s="206"/>
      <c r="H413" s="209">
        <v>93.63</v>
      </c>
      <c r="I413" s="210"/>
      <c r="J413" s="206"/>
      <c r="K413" s="206"/>
      <c r="L413" s="211"/>
      <c r="M413" s="212"/>
      <c r="N413" s="213"/>
      <c r="O413" s="213"/>
      <c r="P413" s="213"/>
      <c r="Q413" s="213"/>
      <c r="R413" s="213"/>
      <c r="S413" s="213"/>
      <c r="T413" s="214"/>
      <c r="AT413" s="215" t="s">
        <v>136</v>
      </c>
      <c r="AU413" s="215" t="s">
        <v>88</v>
      </c>
      <c r="AV413" s="13" t="s">
        <v>88</v>
      </c>
      <c r="AW413" s="13" t="s">
        <v>38</v>
      </c>
      <c r="AX413" s="13" t="s">
        <v>78</v>
      </c>
      <c r="AY413" s="215" t="s">
        <v>123</v>
      </c>
    </row>
    <row r="414" spans="1:65" s="2" customFormat="1" ht="21.75" customHeight="1">
      <c r="A414" s="34"/>
      <c r="B414" s="35"/>
      <c r="C414" s="187" t="s">
        <v>572</v>
      </c>
      <c r="D414" s="187" t="s">
        <v>126</v>
      </c>
      <c r="E414" s="188" t="s">
        <v>573</v>
      </c>
      <c r="F414" s="189" t="s">
        <v>574</v>
      </c>
      <c r="G414" s="190" t="s">
        <v>199</v>
      </c>
      <c r="H414" s="191">
        <v>462.75</v>
      </c>
      <c r="I414" s="192"/>
      <c r="J414" s="193">
        <f>ROUND(I414*H414,2)</f>
        <v>0</v>
      </c>
      <c r="K414" s="189" t="s">
        <v>130</v>
      </c>
      <c r="L414" s="39"/>
      <c r="M414" s="194" t="s">
        <v>40</v>
      </c>
      <c r="N414" s="195" t="s">
        <v>49</v>
      </c>
      <c r="O414" s="64"/>
      <c r="P414" s="196">
        <f>O414*H414</f>
        <v>0</v>
      </c>
      <c r="Q414" s="196">
        <v>0</v>
      </c>
      <c r="R414" s="196">
        <f>Q414*H414</f>
        <v>0</v>
      </c>
      <c r="S414" s="196">
        <v>0</v>
      </c>
      <c r="T414" s="197">
        <f>S414*H414</f>
        <v>0</v>
      </c>
      <c r="U414" s="34"/>
      <c r="V414" s="34"/>
      <c r="W414" s="34"/>
      <c r="X414" s="34"/>
      <c r="Y414" s="34"/>
      <c r="Z414" s="34"/>
      <c r="AA414" s="34"/>
      <c r="AB414" s="34"/>
      <c r="AC414" s="34"/>
      <c r="AD414" s="34"/>
      <c r="AE414" s="34"/>
      <c r="AR414" s="198" t="s">
        <v>293</v>
      </c>
      <c r="AT414" s="198" t="s">
        <v>126</v>
      </c>
      <c r="AU414" s="198" t="s">
        <v>88</v>
      </c>
      <c r="AY414" s="17" t="s">
        <v>123</v>
      </c>
      <c r="BE414" s="199">
        <f>IF(N414="základní",J414,0)</f>
        <v>0</v>
      </c>
      <c r="BF414" s="199">
        <f>IF(N414="snížená",J414,0)</f>
        <v>0</v>
      </c>
      <c r="BG414" s="199">
        <f>IF(N414="zákl. přenesená",J414,0)</f>
        <v>0</v>
      </c>
      <c r="BH414" s="199">
        <f>IF(N414="sníž. přenesená",J414,0)</f>
        <v>0</v>
      </c>
      <c r="BI414" s="199">
        <f>IF(N414="nulová",J414,0)</f>
        <v>0</v>
      </c>
      <c r="BJ414" s="17" t="s">
        <v>86</v>
      </c>
      <c r="BK414" s="199">
        <f>ROUND(I414*H414,2)</f>
        <v>0</v>
      </c>
      <c r="BL414" s="17" t="s">
        <v>293</v>
      </c>
      <c r="BM414" s="198" t="s">
        <v>575</v>
      </c>
    </row>
    <row r="415" spans="1:65" s="2" customFormat="1" ht="19.5">
      <c r="A415" s="34"/>
      <c r="B415" s="35"/>
      <c r="C415" s="36"/>
      <c r="D415" s="200" t="s">
        <v>133</v>
      </c>
      <c r="E415" s="36"/>
      <c r="F415" s="201" t="s">
        <v>576</v>
      </c>
      <c r="G415" s="36"/>
      <c r="H415" s="36"/>
      <c r="I415" s="108"/>
      <c r="J415" s="36"/>
      <c r="K415" s="36"/>
      <c r="L415" s="39"/>
      <c r="M415" s="202"/>
      <c r="N415" s="203"/>
      <c r="O415" s="64"/>
      <c r="P415" s="64"/>
      <c r="Q415" s="64"/>
      <c r="R415" s="64"/>
      <c r="S415" s="64"/>
      <c r="T415" s="65"/>
      <c r="U415" s="34"/>
      <c r="V415" s="34"/>
      <c r="W415" s="34"/>
      <c r="X415" s="34"/>
      <c r="Y415" s="34"/>
      <c r="Z415" s="34"/>
      <c r="AA415" s="34"/>
      <c r="AB415" s="34"/>
      <c r="AC415" s="34"/>
      <c r="AD415" s="34"/>
      <c r="AE415" s="34"/>
      <c r="AT415" s="17" t="s">
        <v>133</v>
      </c>
      <c r="AU415" s="17" t="s">
        <v>88</v>
      </c>
    </row>
    <row r="416" spans="1:65" s="2" customFormat="1" ht="58.5">
      <c r="A416" s="34"/>
      <c r="B416" s="35"/>
      <c r="C416" s="36"/>
      <c r="D416" s="200" t="s">
        <v>202</v>
      </c>
      <c r="E416" s="36"/>
      <c r="F416" s="204" t="s">
        <v>526</v>
      </c>
      <c r="G416" s="36"/>
      <c r="H416" s="36"/>
      <c r="I416" s="108"/>
      <c r="J416" s="36"/>
      <c r="K416" s="36"/>
      <c r="L416" s="39"/>
      <c r="M416" s="202"/>
      <c r="N416" s="203"/>
      <c r="O416" s="64"/>
      <c r="P416" s="64"/>
      <c r="Q416" s="64"/>
      <c r="R416" s="64"/>
      <c r="S416" s="64"/>
      <c r="T416" s="65"/>
      <c r="U416" s="34"/>
      <c r="V416" s="34"/>
      <c r="W416" s="34"/>
      <c r="X416" s="34"/>
      <c r="Y416" s="34"/>
      <c r="Z416" s="34"/>
      <c r="AA416" s="34"/>
      <c r="AB416" s="34"/>
      <c r="AC416" s="34"/>
      <c r="AD416" s="34"/>
      <c r="AE416" s="34"/>
      <c r="AT416" s="17" t="s">
        <v>202</v>
      </c>
      <c r="AU416" s="17" t="s">
        <v>88</v>
      </c>
    </row>
    <row r="417" spans="1:65" s="13" customFormat="1" ht="11.25">
      <c r="B417" s="205"/>
      <c r="C417" s="206"/>
      <c r="D417" s="200" t="s">
        <v>136</v>
      </c>
      <c r="E417" s="207" t="s">
        <v>40</v>
      </c>
      <c r="F417" s="208" t="s">
        <v>477</v>
      </c>
      <c r="G417" s="206"/>
      <c r="H417" s="209">
        <v>92.95</v>
      </c>
      <c r="I417" s="210"/>
      <c r="J417" s="206"/>
      <c r="K417" s="206"/>
      <c r="L417" s="211"/>
      <c r="M417" s="212"/>
      <c r="N417" s="213"/>
      <c r="O417" s="213"/>
      <c r="P417" s="213"/>
      <c r="Q417" s="213"/>
      <c r="R417" s="213"/>
      <c r="S417" s="213"/>
      <c r="T417" s="214"/>
      <c r="AT417" s="215" t="s">
        <v>136</v>
      </c>
      <c r="AU417" s="215" t="s">
        <v>88</v>
      </c>
      <c r="AV417" s="13" t="s">
        <v>88</v>
      </c>
      <c r="AW417" s="13" t="s">
        <v>38</v>
      </c>
      <c r="AX417" s="13" t="s">
        <v>78</v>
      </c>
      <c r="AY417" s="215" t="s">
        <v>123</v>
      </c>
    </row>
    <row r="418" spans="1:65" s="13" customFormat="1" ht="11.25">
      <c r="B418" s="205"/>
      <c r="C418" s="206"/>
      <c r="D418" s="200" t="s">
        <v>136</v>
      </c>
      <c r="E418" s="207" t="s">
        <v>40</v>
      </c>
      <c r="F418" s="208" t="s">
        <v>478</v>
      </c>
      <c r="G418" s="206"/>
      <c r="H418" s="209">
        <v>133</v>
      </c>
      <c r="I418" s="210"/>
      <c r="J418" s="206"/>
      <c r="K418" s="206"/>
      <c r="L418" s="211"/>
      <c r="M418" s="212"/>
      <c r="N418" s="213"/>
      <c r="O418" s="213"/>
      <c r="P418" s="213"/>
      <c r="Q418" s="213"/>
      <c r="R418" s="213"/>
      <c r="S418" s="213"/>
      <c r="T418" s="214"/>
      <c r="AT418" s="215" t="s">
        <v>136</v>
      </c>
      <c r="AU418" s="215" t="s">
        <v>88</v>
      </c>
      <c r="AV418" s="13" t="s">
        <v>88</v>
      </c>
      <c r="AW418" s="13" t="s">
        <v>38</v>
      </c>
      <c r="AX418" s="13" t="s">
        <v>78</v>
      </c>
      <c r="AY418" s="215" t="s">
        <v>123</v>
      </c>
    </row>
    <row r="419" spans="1:65" s="13" customFormat="1" ht="11.25">
      <c r="B419" s="205"/>
      <c r="C419" s="206"/>
      <c r="D419" s="200" t="s">
        <v>136</v>
      </c>
      <c r="E419" s="207" t="s">
        <v>40</v>
      </c>
      <c r="F419" s="208" t="s">
        <v>479</v>
      </c>
      <c r="G419" s="206"/>
      <c r="H419" s="209">
        <v>236.8</v>
      </c>
      <c r="I419" s="210"/>
      <c r="J419" s="206"/>
      <c r="K419" s="206"/>
      <c r="L419" s="211"/>
      <c r="M419" s="212"/>
      <c r="N419" s="213"/>
      <c r="O419" s="213"/>
      <c r="P419" s="213"/>
      <c r="Q419" s="213"/>
      <c r="R419" s="213"/>
      <c r="S419" s="213"/>
      <c r="T419" s="214"/>
      <c r="AT419" s="215" t="s">
        <v>136</v>
      </c>
      <c r="AU419" s="215" t="s">
        <v>88</v>
      </c>
      <c r="AV419" s="13" t="s">
        <v>88</v>
      </c>
      <c r="AW419" s="13" t="s">
        <v>38</v>
      </c>
      <c r="AX419" s="13" t="s">
        <v>78</v>
      </c>
      <c r="AY419" s="215" t="s">
        <v>123</v>
      </c>
    </row>
    <row r="420" spans="1:65" s="2" customFormat="1" ht="16.5" customHeight="1">
      <c r="A420" s="34"/>
      <c r="B420" s="35"/>
      <c r="C420" s="230" t="s">
        <v>577</v>
      </c>
      <c r="D420" s="230" t="s">
        <v>341</v>
      </c>
      <c r="E420" s="231" t="s">
        <v>578</v>
      </c>
      <c r="F420" s="232" t="s">
        <v>579</v>
      </c>
      <c r="G420" s="233" t="s">
        <v>239</v>
      </c>
      <c r="H420" s="234">
        <v>7.1390000000000002</v>
      </c>
      <c r="I420" s="235"/>
      <c r="J420" s="236">
        <f>ROUND(I420*H420,2)</f>
        <v>0</v>
      </c>
      <c r="K420" s="232" t="s">
        <v>130</v>
      </c>
      <c r="L420" s="237"/>
      <c r="M420" s="238" t="s">
        <v>40</v>
      </c>
      <c r="N420" s="239" t="s">
        <v>49</v>
      </c>
      <c r="O420" s="64"/>
      <c r="P420" s="196">
        <f>O420*H420</f>
        <v>0</v>
      </c>
      <c r="Q420" s="196">
        <v>0.55000000000000004</v>
      </c>
      <c r="R420" s="196">
        <f>Q420*H420</f>
        <v>3.9264500000000004</v>
      </c>
      <c r="S420" s="196">
        <v>0</v>
      </c>
      <c r="T420" s="197">
        <f>S420*H420</f>
        <v>0</v>
      </c>
      <c r="U420" s="34"/>
      <c r="V420" s="34"/>
      <c r="W420" s="34"/>
      <c r="X420" s="34"/>
      <c r="Y420" s="34"/>
      <c r="Z420" s="34"/>
      <c r="AA420" s="34"/>
      <c r="AB420" s="34"/>
      <c r="AC420" s="34"/>
      <c r="AD420" s="34"/>
      <c r="AE420" s="34"/>
      <c r="AR420" s="198" t="s">
        <v>392</v>
      </c>
      <c r="AT420" s="198" t="s">
        <v>341</v>
      </c>
      <c r="AU420" s="198" t="s">
        <v>88</v>
      </c>
      <c r="AY420" s="17" t="s">
        <v>123</v>
      </c>
      <c r="BE420" s="199">
        <f>IF(N420="základní",J420,0)</f>
        <v>0</v>
      </c>
      <c r="BF420" s="199">
        <f>IF(N420="snížená",J420,0)</f>
        <v>0</v>
      </c>
      <c r="BG420" s="199">
        <f>IF(N420="zákl. přenesená",J420,0)</f>
        <v>0</v>
      </c>
      <c r="BH420" s="199">
        <f>IF(N420="sníž. přenesená",J420,0)</f>
        <v>0</v>
      </c>
      <c r="BI420" s="199">
        <f>IF(N420="nulová",J420,0)</f>
        <v>0</v>
      </c>
      <c r="BJ420" s="17" t="s">
        <v>86</v>
      </c>
      <c r="BK420" s="199">
        <f>ROUND(I420*H420,2)</f>
        <v>0</v>
      </c>
      <c r="BL420" s="17" t="s">
        <v>293</v>
      </c>
      <c r="BM420" s="198" t="s">
        <v>580</v>
      </c>
    </row>
    <row r="421" spans="1:65" s="2" customFormat="1" ht="11.25">
      <c r="A421" s="34"/>
      <c r="B421" s="35"/>
      <c r="C421" s="36"/>
      <c r="D421" s="200" t="s">
        <v>133</v>
      </c>
      <c r="E421" s="36"/>
      <c r="F421" s="201" t="s">
        <v>579</v>
      </c>
      <c r="G421" s="36"/>
      <c r="H421" s="36"/>
      <c r="I421" s="108"/>
      <c r="J421" s="36"/>
      <c r="K421" s="36"/>
      <c r="L421" s="39"/>
      <c r="M421" s="202"/>
      <c r="N421" s="203"/>
      <c r="O421" s="64"/>
      <c r="P421" s="64"/>
      <c r="Q421" s="64"/>
      <c r="R421" s="64"/>
      <c r="S421" s="64"/>
      <c r="T421" s="65"/>
      <c r="U421" s="34"/>
      <c r="V421" s="34"/>
      <c r="W421" s="34"/>
      <c r="X421" s="34"/>
      <c r="Y421" s="34"/>
      <c r="Z421" s="34"/>
      <c r="AA421" s="34"/>
      <c r="AB421" s="34"/>
      <c r="AC421" s="34"/>
      <c r="AD421" s="34"/>
      <c r="AE421" s="34"/>
      <c r="AT421" s="17" t="s">
        <v>133</v>
      </c>
      <c r="AU421" s="17" t="s">
        <v>88</v>
      </c>
    </row>
    <row r="422" spans="1:65" s="13" customFormat="1" ht="11.25">
      <c r="B422" s="205"/>
      <c r="C422" s="206"/>
      <c r="D422" s="200" t="s">
        <v>136</v>
      </c>
      <c r="E422" s="207" t="s">
        <v>40</v>
      </c>
      <c r="F422" s="208" t="s">
        <v>581</v>
      </c>
      <c r="G422" s="206"/>
      <c r="H422" s="209">
        <v>1.27</v>
      </c>
      <c r="I422" s="210"/>
      <c r="J422" s="206"/>
      <c r="K422" s="206"/>
      <c r="L422" s="211"/>
      <c r="M422" s="212"/>
      <c r="N422" s="213"/>
      <c r="O422" s="213"/>
      <c r="P422" s="213"/>
      <c r="Q422" s="213"/>
      <c r="R422" s="213"/>
      <c r="S422" s="213"/>
      <c r="T422" s="214"/>
      <c r="AT422" s="215" t="s">
        <v>136</v>
      </c>
      <c r="AU422" s="215" t="s">
        <v>88</v>
      </c>
      <c r="AV422" s="13" t="s">
        <v>88</v>
      </c>
      <c r="AW422" s="13" t="s">
        <v>38</v>
      </c>
      <c r="AX422" s="13" t="s">
        <v>78</v>
      </c>
      <c r="AY422" s="215" t="s">
        <v>123</v>
      </c>
    </row>
    <row r="423" spans="1:65" s="13" customFormat="1" ht="11.25">
      <c r="B423" s="205"/>
      <c r="C423" s="206"/>
      <c r="D423" s="200" t="s">
        <v>136</v>
      </c>
      <c r="E423" s="207" t="s">
        <v>40</v>
      </c>
      <c r="F423" s="208" t="s">
        <v>582</v>
      </c>
      <c r="G423" s="206"/>
      <c r="H423" s="209">
        <v>1.9790000000000001</v>
      </c>
      <c r="I423" s="210"/>
      <c r="J423" s="206"/>
      <c r="K423" s="206"/>
      <c r="L423" s="211"/>
      <c r="M423" s="212"/>
      <c r="N423" s="213"/>
      <c r="O423" s="213"/>
      <c r="P423" s="213"/>
      <c r="Q423" s="213"/>
      <c r="R423" s="213"/>
      <c r="S423" s="213"/>
      <c r="T423" s="214"/>
      <c r="AT423" s="215" t="s">
        <v>136</v>
      </c>
      <c r="AU423" s="215" t="s">
        <v>88</v>
      </c>
      <c r="AV423" s="13" t="s">
        <v>88</v>
      </c>
      <c r="AW423" s="13" t="s">
        <v>38</v>
      </c>
      <c r="AX423" s="13" t="s">
        <v>78</v>
      </c>
      <c r="AY423" s="215" t="s">
        <v>123</v>
      </c>
    </row>
    <row r="424" spans="1:65" s="13" customFormat="1" ht="11.25">
      <c r="B424" s="205"/>
      <c r="C424" s="206"/>
      <c r="D424" s="200" t="s">
        <v>136</v>
      </c>
      <c r="E424" s="207" t="s">
        <v>40</v>
      </c>
      <c r="F424" s="208" t="s">
        <v>583</v>
      </c>
      <c r="G424" s="206"/>
      <c r="H424" s="209">
        <v>3.2410000000000001</v>
      </c>
      <c r="I424" s="210"/>
      <c r="J424" s="206"/>
      <c r="K424" s="206"/>
      <c r="L424" s="211"/>
      <c r="M424" s="212"/>
      <c r="N424" s="213"/>
      <c r="O424" s="213"/>
      <c r="P424" s="213"/>
      <c r="Q424" s="213"/>
      <c r="R424" s="213"/>
      <c r="S424" s="213"/>
      <c r="T424" s="214"/>
      <c r="AT424" s="215" t="s">
        <v>136</v>
      </c>
      <c r="AU424" s="215" t="s">
        <v>88</v>
      </c>
      <c r="AV424" s="13" t="s">
        <v>88</v>
      </c>
      <c r="AW424" s="13" t="s">
        <v>38</v>
      </c>
      <c r="AX424" s="13" t="s">
        <v>78</v>
      </c>
      <c r="AY424" s="215" t="s">
        <v>123</v>
      </c>
    </row>
    <row r="425" spans="1:65" s="13" customFormat="1" ht="11.25">
      <c r="B425" s="205"/>
      <c r="C425" s="206"/>
      <c r="D425" s="200" t="s">
        <v>136</v>
      </c>
      <c r="E425" s="206"/>
      <c r="F425" s="208" t="s">
        <v>584</v>
      </c>
      <c r="G425" s="206"/>
      <c r="H425" s="209">
        <v>7.1390000000000002</v>
      </c>
      <c r="I425" s="210"/>
      <c r="J425" s="206"/>
      <c r="K425" s="206"/>
      <c r="L425" s="211"/>
      <c r="M425" s="212"/>
      <c r="N425" s="213"/>
      <c r="O425" s="213"/>
      <c r="P425" s="213"/>
      <c r="Q425" s="213"/>
      <c r="R425" s="213"/>
      <c r="S425" s="213"/>
      <c r="T425" s="214"/>
      <c r="AT425" s="215" t="s">
        <v>136</v>
      </c>
      <c r="AU425" s="215" t="s">
        <v>88</v>
      </c>
      <c r="AV425" s="13" t="s">
        <v>88</v>
      </c>
      <c r="AW425" s="13" t="s">
        <v>4</v>
      </c>
      <c r="AX425" s="13" t="s">
        <v>86</v>
      </c>
      <c r="AY425" s="215" t="s">
        <v>123</v>
      </c>
    </row>
    <row r="426" spans="1:65" s="2" customFormat="1" ht="21.75" customHeight="1">
      <c r="A426" s="34"/>
      <c r="B426" s="35"/>
      <c r="C426" s="187" t="s">
        <v>585</v>
      </c>
      <c r="D426" s="187" t="s">
        <v>126</v>
      </c>
      <c r="E426" s="188" t="s">
        <v>586</v>
      </c>
      <c r="F426" s="189" t="s">
        <v>587</v>
      </c>
      <c r="G426" s="190" t="s">
        <v>173</v>
      </c>
      <c r="H426" s="191">
        <v>569</v>
      </c>
      <c r="I426" s="192"/>
      <c r="J426" s="193">
        <f>ROUND(I426*H426,2)</f>
        <v>0</v>
      </c>
      <c r="K426" s="189" t="s">
        <v>130</v>
      </c>
      <c r="L426" s="39"/>
      <c r="M426" s="194" t="s">
        <v>40</v>
      </c>
      <c r="N426" s="195" t="s">
        <v>49</v>
      </c>
      <c r="O426" s="64"/>
      <c r="P426" s="196">
        <f>O426*H426</f>
        <v>0</v>
      </c>
      <c r="Q426" s="196">
        <v>0</v>
      </c>
      <c r="R426" s="196">
        <f>Q426*H426</f>
        <v>0</v>
      </c>
      <c r="S426" s="196">
        <v>0</v>
      </c>
      <c r="T426" s="197">
        <f>S426*H426</f>
        <v>0</v>
      </c>
      <c r="U426" s="34"/>
      <c r="V426" s="34"/>
      <c r="W426" s="34"/>
      <c r="X426" s="34"/>
      <c r="Y426" s="34"/>
      <c r="Z426" s="34"/>
      <c r="AA426" s="34"/>
      <c r="AB426" s="34"/>
      <c r="AC426" s="34"/>
      <c r="AD426" s="34"/>
      <c r="AE426" s="34"/>
      <c r="AR426" s="198" t="s">
        <v>293</v>
      </c>
      <c r="AT426" s="198" t="s">
        <v>126</v>
      </c>
      <c r="AU426" s="198" t="s">
        <v>88</v>
      </c>
      <c r="AY426" s="17" t="s">
        <v>123</v>
      </c>
      <c r="BE426" s="199">
        <f>IF(N426="základní",J426,0)</f>
        <v>0</v>
      </c>
      <c r="BF426" s="199">
        <f>IF(N426="snížená",J426,0)</f>
        <v>0</v>
      </c>
      <c r="BG426" s="199">
        <f>IF(N426="zákl. přenesená",J426,0)</f>
        <v>0</v>
      </c>
      <c r="BH426" s="199">
        <f>IF(N426="sníž. přenesená",J426,0)</f>
        <v>0</v>
      </c>
      <c r="BI426" s="199">
        <f>IF(N426="nulová",J426,0)</f>
        <v>0</v>
      </c>
      <c r="BJ426" s="17" t="s">
        <v>86</v>
      </c>
      <c r="BK426" s="199">
        <f>ROUND(I426*H426,2)</f>
        <v>0</v>
      </c>
      <c r="BL426" s="17" t="s">
        <v>293</v>
      </c>
      <c r="BM426" s="198" t="s">
        <v>588</v>
      </c>
    </row>
    <row r="427" spans="1:65" s="2" customFormat="1" ht="11.25">
      <c r="A427" s="34"/>
      <c r="B427" s="35"/>
      <c r="C427" s="36"/>
      <c r="D427" s="200" t="s">
        <v>133</v>
      </c>
      <c r="E427" s="36"/>
      <c r="F427" s="201" t="s">
        <v>589</v>
      </c>
      <c r="G427" s="36"/>
      <c r="H427" s="36"/>
      <c r="I427" s="108"/>
      <c r="J427" s="36"/>
      <c r="K427" s="36"/>
      <c r="L427" s="39"/>
      <c r="M427" s="202"/>
      <c r="N427" s="203"/>
      <c r="O427" s="64"/>
      <c r="P427" s="64"/>
      <c r="Q427" s="64"/>
      <c r="R427" s="64"/>
      <c r="S427" s="64"/>
      <c r="T427" s="65"/>
      <c r="U427" s="34"/>
      <c r="V427" s="34"/>
      <c r="W427" s="34"/>
      <c r="X427" s="34"/>
      <c r="Y427" s="34"/>
      <c r="Z427" s="34"/>
      <c r="AA427" s="34"/>
      <c r="AB427" s="34"/>
      <c r="AC427" s="34"/>
      <c r="AD427" s="34"/>
      <c r="AE427" s="34"/>
      <c r="AT427" s="17" t="s">
        <v>133</v>
      </c>
      <c r="AU427" s="17" t="s">
        <v>88</v>
      </c>
    </row>
    <row r="428" spans="1:65" s="2" customFormat="1" ht="58.5">
      <c r="A428" s="34"/>
      <c r="B428" s="35"/>
      <c r="C428" s="36"/>
      <c r="D428" s="200" t="s">
        <v>202</v>
      </c>
      <c r="E428" s="36"/>
      <c r="F428" s="204" t="s">
        <v>526</v>
      </c>
      <c r="G428" s="36"/>
      <c r="H428" s="36"/>
      <c r="I428" s="108"/>
      <c r="J428" s="36"/>
      <c r="K428" s="36"/>
      <c r="L428" s="39"/>
      <c r="M428" s="202"/>
      <c r="N428" s="203"/>
      <c r="O428" s="64"/>
      <c r="P428" s="64"/>
      <c r="Q428" s="64"/>
      <c r="R428" s="64"/>
      <c r="S428" s="64"/>
      <c r="T428" s="65"/>
      <c r="U428" s="34"/>
      <c r="V428" s="34"/>
      <c r="W428" s="34"/>
      <c r="X428" s="34"/>
      <c r="Y428" s="34"/>
      <c r="Z428" s="34"/>
      <c r="AA428" s="34"/>
      <c r="AB428" s="34"/>
      <c r="AC428" s="34"/>
      <c r="AD428" s="34"/>
      <c r="AE428" s="34"/>
      <c r="AT428" s="17" t="s">
        <v>202</v>
      </c>
      <c r="AU428" s="17" t="s">
        <v>88</v>
      </c>
    </row>
    <row r="429" spans="1:65" s="13" customFormat="1" ht="11.25">
      <c r="B429" s="205"/>
      <c r="C429" s="206"/>
      <c r="D429" s="200" t="s">
        <v>136</v>
      </c>
      <c r="E429" s="207" t="s">
        <v>40</v>
      </c>
      <c r="F429" s="208" t="s">
        <v>590</v>
      </c>
      <c r="G429" s="206"/>
      <c r="H429" s="209">
        <v>143</v>
      </c>
      <c r="I429" s="210"/>
      <c r="J429" s="206"/>
      <c r="K429" s="206"/>
      <c r="L429" s="211"/>
      <c r="M429" s="212"/>
      <c r="N429" s="213"/>
      <c r="O429" s="213"/>
      <c r="P429" s="213"/>
      <c r="Q429" s="213"/>
      <c r="R429" s="213"/>
      <c r="S429" s="213"/>
      <c r="T429" s="214"/>
      <c r="AT429" s="215" t="s">
        <v>136</v>
      </c>
      <c r="AU429" s="215" t="s">
        <v>88</v>
      </c>
      <c r="AV429" s="13" t="s">
        <v>88</v>
      </c>
      <c r="AW429" s="13" t="s">
        <v>38</v>
      </c>
      <c r="AX429" s="13" t="s">
        <v>78</v>
      </c>
      <c r="AY429" s="215" t="s">
        <v>123</v>
      </c>
    </row>
    <row r="430" spans="1:65" s="13" customFormat="1" ht="11.25">
      <c r="B430" s="205"/>
      <c r="C430" s="206"/>
      <c r="D430" s="200" t="s">
        <v>136</v>
      </c>
      <c r="E430" s="207" t="s">
        <v>40</v>
      </c>
      <c r="F430" s="208" t="s">
        <v>591</v>
      </c>
      <c r="G430" s="206"/>
      <c r="H430" s="209">
        <v>170</v>
      </c>
      <c r="I430" s="210"/>
      <c r="J430" s="206"/>
      <c r="K430" s="206"/>
      <c r="L430" s="211"/>
      <c r="M430" s="212"/>
      <c r="N430" s="213"/>
      <c r="O430" s="213"/>
      <c r="P430" s="213"/>
      <c r="Q430" s="213"/>
      <c r="R430" s="213"/>
      <c r="S430" s="213"/>
      <c r="T430" s="214"/>
      <c r="AT430" s="215" t="s">
        <v>136</v>
      </c>
      <c r="AU430" s="215" t="s">
        <v>88</v>
      </c>
      <c r="AV430" s="13" t="s">
        <v>88</v>
      </c>
      <c r="AW430" s="13" t="s">
        <v>38</v>
      </c>
      <c r="AX430" s="13" t="s">
        <v>78</v>
      </c>
      <c r="AY430" s="215" t="s">
        <v>123</v>
      </c>
    </row>
    <row r="431" spans="1:65" s="13" customFormat="1" ht="11.25">
      <c r="B431" s="205"/>
      <c r="C431" s="206"/>
      <c r="D431" s="200" t="s">
        <v>136</v>
      </c>
      <c r="E431" s="207" t="s">
        <v>40</v>
      </c>
      <c r="F431" s="208" t="s">
        <v>592</v>
      </c>
      <c r="G431" s="206"/>
      <c r="H431" s="209">
        <v>256</v>
      </c>
      <c r="I431" s="210"/>
      <c r="J431" s="206"/>
      <c r="K431" s="206"/>
      <c r="L431" s="211"/>
      <c r="M431" s="212"/>
      <c r="N431" s="213"/>
      <c r="O431" s="213"/>
      <c r="P431" s="213"/>
      <c r="Q431" s="213"/>
      <c r="R431" s="213"/>
      <c r="S431" s="213"/>
      <c r="T431" s="214"/>
      <c r="AT431" s="215" t="s">
        <v>136</v>
      </c>
      <c r="AU431" s="215" t="s">
        <v>88</v>
      </c>
      <c r="AV431" s="13" t="s">
        <v>88</v>
      </c>
      <c r="AW431" s="13" t="s">
        <v>38</v>
      </c>
      <c r="AX431" s="13" t="s">
        <v>78</v>
      </c>
      <c r="AY431" s="215" t="s">
        <v>123</v>
      </c>
    </row>
    <row r="432" spans="1:65" s="2" customFormat="1" ht="16.5" customHeight="1">
      <c r="A432" s="34"/>
      <c r="B432" s="35"/>
      <c r="C432" s="230" t="s">
        <v>593</v>
      </c>
      <c r="D432" s="230" t="s">
        <v>341</v>
      </c>
      <c r="E432" s="231" t="s">
        <v>578</v>
      </c>
      <c r="F432" s="232" t="s">
        <v>579</v>
      </c>
      <c r="G432" s="233" t="s">
        <v>239</v>
      </c>
      <c r="H432" s="234">
        <v>1.502</v>
      </c>
      <c r="I432" s="235"/>
      <c r="J432" s="236">
        <f>ROUND(I432*H432,2)</f>
        <v>0</v>
      </c>
      <c r="K432" s="232" t="s">
        <v>130</v>
      </c>
      <c r="L432" s="237"/>
      <c r="M432" s="238" t="s">
        <v>40</v>
      </c>
      <c r="N432" s="239" t="s">
        <v>49</v>
      </c>
      <c r="O432" s="64"/>
      <c r="P432" s="196">
        <f>O432*H432</f>
        <v>0</v>
      </c>
      <c r="Q432" s="196">
        <v>0.55000000000000004</v>
      </c>
      <c r="R432" s="196">
        <f>Q432*H432</f>
        <v>0.82610000000000006</v>
      </c>
      <c r="S432" s="196">
        <v>0</v>
      </c>
      <c r="T432" s="197">
        <f>S432*H432</f>
        <v>0</v>
      </c>
      <c r="U432" s="34"/>
      <c r="V432" s="34"/>
      <c r="W432" s="34"/>
      <c r="X432" s="34"/>
      <c r="Y432" s="34"/>
      <c r="Z432" s="34"/>
      <c r="AA432" s="34"/>
      <c r="AB432" s="34"/>
      <c r="AC432" s="34"/>
      <c r="AD432" s="34"/>
      <c r="AE432" s="34"/>
      <c r="AR432" s="198" t="s">
        <v>392</v>
      </c>
      <c r="AT432" s="198" t="s">
        <v>341</v>
      </c>
      <c r="AU432" s="198" t="s">
        <v>88</v>
      </c>
      <c r="AY432" s="17" t="s">
        <v>123</v>
      </c>
      <c r="BE432" s="199">
        <f>IF(N432="základní",J432,0)</f>
        <v>0</v>
      </c>
      <c r="BF432" s="199">
        <f>IF(N432="snížená",J432,0)</f>
        <v>0</v>
      </c>
      <c r="BG432" s="199">
        <f>IF(N432="zákl. přenesená",J432,0)</f>
        <v>0</v>
      </c>
      <c r="BH432" s="199">
        <f>IF(N432="sníž. přenesená",J432,0)</f>
        <v>0</v>
      </c>
      <c r="BI432" s="199">
        <f>IF(N432="nulová",J432,0)</f>
        <v>0</v>
      </c>
      <c r="BJ432" s="17" t="s">
        <v>86</v>
      </c>
      <c r="BK432" s="199">
        <f>ROUND(I432*H432,2)</f>
        <v>0</v>
      </c>
      <c r="BL432" s="17" t="s">
        <v>293</v>
      </c>
      <c r="BM432" s="198" t="s">
        <v>594</v>
      </c>
    </row>
    <row r="433" spans="1:65" s="2" customFormat="1" ht="11.25">
      <c r="A433" s="34"/>
      <c r="B433" s="35"/>
      <c r="C433" s="36"/>
      <c r="D433" s="200" t="s">
        <v>133</v>
      </c>
      <c r="E433" s="36"/>
      <c r="F433" s="201" t="s">
        <v>579</v>
      </c>
      <c r="G433" s="36"/>
      <c r="H433" s="36"/>
      <c r="I433" s="108"/>
      <c r="J433" s="36"/>
      <c r="K433" s="36"/>
      <c r="L433" s="39"/>
      <c r="M433" s="202"/>
      <c r="N433" s="203"/>
      <c r="O433" s="64"/>
      <c r="P433" s="64"/>
      <c r="Q433" s="64"/>
      <c r="R433" s="64"/>
      <c r="S433" s="64"/>
      <c r="T433" s="65"/>
      <c r="U433" s="34"/>
      <c r="V433" s="34"/>
      <c r="W433" s="34"/>
      <c r="X433" s="34"/>
      <c r="Y433" s="34"/>
      <c r="Z433" s="34"/>
      <c r="AA433" s="34"/>
      <c r="AB433" s="34"/>
      <c r="AC433" s="34"/>
      <c r="AD433" s="34"/>
      <c r="AE433" s="34"/>
      <c r="AT433" s="17" t="s">
        <v>133</v>
      </c>
      <c r="AU433" s="17" t="s">
        <v>88</v>
      </c>
    </row>
    <row r="434" spans="1:65" s="13" customFormat="1" ht="11.25">
      <c r="B434" s="205"/>
      <c r="C434" s="206"/>
      <c r="D434" s="200" t="s">
        <v>136</v>
      </c>
      <c r="E434" s="207" t="s">
        <v>40</v>
      </c>
      <c r="F434" s="208" t="s">
        <v>595</v>
      </c>
      <c r="G434" s="206"/>
      <c r="H434" s="209">
        <v>0.34300000000000003</v>
      </c>
      <c r="I434" s="210"/>
      <c r="J434" s="206"/>
      <c r="K434" s="206"/>
      <c r="L434" s="211"/>
      <c r="M434" s="212"/>
      <c r="N434" s="213"/>
      <c r="O434" s="213"/>
      <c r="P434" s="213"/>
      <c r="Q434" s="213"/>
      <c r="R434" s="213"/>
      <c r="S434" s="213"/>
      <c r="T434" s="214"/>
      <c r="AT434" s="215" t="s">
        <v>136</v>
      </c>
      <c r="AU434" s="215" t="s">
        <v>88</v>
      </c>
      <c r="AV434" s="13" t="s">
        <v>88</v>
      </c>
      <c r="AW434" s="13" t="s">
        <v>38</v>
      </c>
      <c r="AX434" s="13" t="s">
        <v>78</v>
      </c>
      <c r="AY434" s="215" t="s">
        <v>123</v>
      </c>
    </row>
    <row r="435" spans="1:65" s="13" customFormat="1" ht="11.25">
      <c r="B435" s="205"/>
      <c r="C435" s="206"/>
      <c r="D435" s="200" t="s">
        <v>136</v>
      </c>
      <c r="E435" s="207" t="s">
        <v>40</v>
      </c>
      <c r="F435" s="208" t="s">
        <v>596</v>
      </c>
      <c r="G435" s="206"/>
      <c r="H435" s="209">
        <v>0.40799999999999997</v>
      </c>
      <c r="I435" s="210"/>
      <c r="J435" s="206"/>
      <c r="K435" s="206"/>
      <c r="L435" s="211"/>
      <c r="M435" s="212"/>
      <c r="N435" s="213"/>
      <c r="O435" s="213"/>
      <c r="P435" s="213"/>
      <c r="Q435" s="213"/>
      <c r="R435" s="213"/>
      <c r="S435" s="213"/>
      <c r="T435" s="214"/>
      <c r="AT435" s="215" t="s">
        <v>136</v>
      </c>
      <c r="AU435" s="215" t="s">
        <v>88</v>
      </c>
      <c r="AV435" s="13" t="s">
        <v>88</v>
      </c>
      <c r="AW435" s="13" t="s">
        <v>38</v>
      </c>
      <c r="AX435" s="13" t="s">
        <v>78</v>
      </c>
      <c r="AY435" s="215" t="s">
        <v>123</v>
      </c>
    </row>
    <row r="436" spans="1:65" s="13" customFormat="1" ht="11.25">
      <c r="B436" s="205"/>
      <c r="C436" s="206"/>
      <c r="D436" s="200" t="s">
        <v>136</v>
      </c>
      <c r="E436" s="207" t="s">
        <v>40</v>
      </c>
      <c r="F436" s="208" t="s">
        <v>597</v>
      </c>
      <c r="G436" s="206"/>
      <c r="H436" s="209">
        <v>0.61399999999999999</v>
      </c>
      <c r="I436" s="210"/>
      <c r="J436" s="206"/>
      <c r="K436" s="206"/>
      <c r="L436" s="211"/>
      <c r="M436" s="212"/>
      <c r="N436" s="213"/>
      <c r="O436" s="213"/>
      <c r="P436" s="213"/>
      <c r="Q436" s="213"/>
      <c r="R436" s="213"/>
      <c r="S436" s="213"/>
      <c r="T436" s="214"/>
      <c r="AT436" s="215" t="s">
        <v>136</v>
      </c>
      <c r="AU436" s="215" t="s">
        <v>88</v>
      </c>
      <c r="AV436" s="13" t="s">
        <v>88</v>
      </c>
      <c r="AW436" s="13" t="s">
        <v>38</v>
      </c>
      <c r="AX436" s="13" t="s">
        <v>78</v>
      </c>
      <c r="AY436" s="215" t="s">
        <v>123</v>
      </c>
    </row>
    <row r="437" spans="1:65" s="13" customFormat="1" ht="11.25">
      <c r="B437" s="205"/>
      <c r="C437" s="206"/>
      <c r="D437" s="200" t="s">
        <v>136</v>
      </c>
      <c r="E437" s="206"/>
      <c r="F437" s="208" t="s">
        <v>598</v>
      </c>
      <c r="G437" s="206"/>
      <c r="H437" s="209">
        <v>1.502</v>
      </c>
      <c r="I437" s="210"/>
      <c r="J437" s="206"/>
      <c r="K437" s="206"/>
      <c r="L437" s="211"/>
      <c r="M437" s="212"/>
      <c r="N437" s="213"/>
      <c r="O437" s="213"/>
      <c r="P437" s="213"/>
      <c r="Q437" s="213"/>
      <c r="R437" s="213"/>
      <c r="S437" s="213"/>
      <c r="T437" s="214"/>
      <c r="AT437" s="215" t="s">
        <v>136</v>
      </c>
      <c r="AU437" s="215" t="s">
        <v>88</v>
      </c>
      <c r="AV437" s="13" t="s">
        <v>88</v>
      </c>
      <c r="AW437" s="13" t="s">
        <v>4</v>
      </c>
      <c r="AX437" s="13" t="s">
        <v>86</v>
      </c>
      <c r="AY437" s="215" t="s">
        <v>123</v>
      </c>
    </row>
    <row r="438" spans="1:65" s="2" customFormat="1" ht="21.75" customHeight="1">
      <c r="A438" s="34"/>
      <c r="B438" s="35"/>
      <c r="C438" s="187" t="s">
        <v>599</v>
      </c>
      <c r="D438" s="187" t="s">
        <v>126</v>
      </c>
      <c r="E438" s="188" t="s">
        <v>600</v>
      </c>
      <c r="F438" s="189" t="s">
        <v>601</v>
      </c>
      <c r="G438" s="190" t="s">
        <v>239</v>
      </c>
      <c r="H438" s="191">
        <v>15.769</v>
      </c>
      <c r="I438" s="192"/>
      <c r="J438" s="193">
        <f>ROUND(I438*H438,2)</f>
        <v>0</v>
      </c>
      <c r="K438" s="189" t="s">
        <v>130</v>
      </c>
      <c r="L438" s="39"/>
      <c r="M438" s="194" t="s">
        <v>40</v>
      </c>
      <c r="N438" s="195" t="s">
        <v>49</v>
      </c>
      <c r="O438" s="64"/>
      <c r="P438" s="196">
        <f>O438*H438</f>
        <v>0</v>
      </c>
      <c r="Q438" s="196">
        <v>2.3369999999999998E-2</v>
      </c>
      <c r="R438" s="196">
        <f>Q438*H438</f>
        <v>0.36852152999999999</v>
      </c>
      <c r="S438" s="196">
        <v>0</v>
      </c>
      <c r="T438" s="197">
        <f>S438*H438</f>
        <v>0</v>
      </c>
      <c r="U438" s="34"/>
      <c r="V438" s="34"/>
      <c r="W438" s="34"/>
      <c r="X438" s="34"/>
      <c r="Y438" s="34"/>
      <c r="Z438" s="34"/>
      <c r="AA438" s="34"/>
      <c r="AB438" s="34"/>
      <c r="AC438" s="34"/>
      <c r="AD438" s="34"/>
      <c r="AE438" s="34"/>
      <c r="AR438" s="198" t="s">
        <v>293</v>
      </c>
      <c r="AT438" s="198" t="s">
        <v>126</v>
      </c>
      <c r="AU438" s="198" t="s">
        <v>88</v>
      </c>
      <c r="AY438" s="17" t="s">
        <v>123</v>
      </c>
      <c r="BE438" s="199">
        <f>IF(N438="základní",J438,0)</f>
        <v>0</v>
      </c>
      <c r="BF438" s="199">
        <f>IF(N438="snížená",J438,0)</f>
        <v>0</v>
      </c>
      <c r="BG438" s="199">
        <f>IF(N438="zákl. přenesená",J438,0)</f>
        <v>0</v>
      </c>
      <c r="BH438" s="199">
        <f>IF(N438="sníž. přenesená",J438,0)</f>
        <v>0</v>
      </c>
      <c r="BI438" s="199">
        <f>IF(N438="nulová",J438,0)</f>
        <v>0</v>
      </c>
      <c r="BJ438" s="17" t="s">
        <v>86</v>
      </c>
      <c r="BK438" s="199">
        <f>ROUND(I438*H438,2)</f>
        <v>0</v>
      </c>
      <c r="BL438" s="17" t="s">
        <v>293</v>
      </c>
      <c r="BM438" s="198" t="s">
        <v>602</v>
      </c>
    </row>
    <row r="439" spans="1:65" s="2" customFormat="1" ht="19.5">
      <c r="A439" s="34"/>
      <c r="B439" s="35"/>
      <c r="C439" s="36"/>
      <c r="D439" s="200" t="s">
        <v>133</v>
      </c>
      <c r="E439" s="36"/>
      <c r="F439" s="201" t="s">
        <v>603</v>
      </c>
      <c r="G439" s="36"/>
      <c r="H439" s="36"/>
      <c r="I439" s="108"/>
      <c r="J439" s="36"/>
      <c r="K439" s="36"/>
      <c r="L439" s="39"/>
      <c r="M439" s="202"/>
      <c r="N439" s="203"/>
      <c r="O439" s="64"/>
      <c r="P439" s="64"/>
      <c r="Q439" s="64"/>
      <c r="R439" s="64"/>
      <c r="S439" s="64"/>
      <c r="T439" s="65"/>
      <c r="U439" s="34"/>
      <c r="V439" s="34"/>
      <c r="W439" s="34"/>
      <c r="X439" s="34"/>
      <c r="Y439" s="34"/>
      <c r="Z439" s="34"/>
      <c r="AA439" s="34"/>
      <c r="AB439" s="34"/>
      <c r="AC439" s="34"/>
      <c r="AD439" s="34"/>
      <c r="AE439" s="34"/>
      <c r="AT439" s="17" t="s">
        <v>133</v>
      </c>
      <c r="AU439" s="17" t="s">
        <v>88</v>
      </c>
    </row>
    <row r="440" spans="1:65" s="2" customFormat="1" ht="97.5">
      <c r="A440" s="34"/>
      <c r="B440" s="35"/>
      <c r="C440" s="36"/>
      <c r="D440" s="200" t="s">
        <v>202</v>
      </c>
      <c r="E440" s="36"/>
      <c r="F440" s="204" t="s">
        <v>604</v>
      </c>
      <c r="G440" s="36"/>
      <c r="H440" s="36"/>
      <c r="I440" s="108"/>
      <c r="J440" s="36"/>
      <c r="K440" s="36"/>
      <c r="L440" s="39"/>
      <c r="M440" s="202"/>
      <c r="N440" s="203"/>
      <c r="O440" s="64"/>
      <c r="P440" s="64"/>
      <c r="Q440" s="64"/>
      <c r="R440" s="64"/>
      <c r="S440" s="64"/>
      <c r="T440" s="65"/>
      <c r="U440" s="34"/>
      <c r="V440" s="34"/>
      <c r="W440" s="34"/>
      <c r="X440" s="34"/>
      <c r="Y440" s="34"/>
      <c r="Z440" s="34"/>
      <c r="AA440" s="34"/>
      <c r="AB440" s="34"/>
      <c r="AC440" s="34"/>
      <c r="AD440" s="34"/>
      <c r="AE440" s="34"/>
      <c r="AT440" s="17" t="s">
        <v>202</v>
      </c>
      <c r="AU440" s="17" t="s">
        <v>88</v>
      </c>
    </row>
    <row r="441" spans="1:65" s="14" customFormat="1" ht="11.25">
      <c r="B441" s="216"/>
      <c r="C441" s="217"/>
      <c r="D441" s="200" t="s">
        <v>136</v>
      </c>
      <c r="E441" s="218" t="s">
        <v>40</v>
      </c>
      <c r="F441" s="219" t="s">
        <v>488</v>
      </c>
      <c r="G441" s="217"/>
      <c r="H441" s="218" t="s">
        <v>40</v>
      </c>
      <c r="I441" s="220"/>
      <c r="J441" s="217"/>
      <c r="K441" s="217"/>
      <c r="L441" s="221"/>
      <c r="M441" s="222"/>
      <c r="N441" s="223"/>
      <c r="O441" s="223"/>
      <c r="P441" s="223"/>
      <c r="Q441" s="223"/>
      <c r="R441" s="223"/>
      <c r="S441" s="223"/>
      <c r="T441" s="224"/>
      <c r="AT441" s="225" t="s">
        <v>136</v>
      </c>
      <c r="AU441" s="225" t="s">
        <v>88</v>
      </c>
      <c r="AV441" s="14" t="s">
        <v>86</v>
      </c>
      <c r="AW441" s="14" t="s">
        <v>38</v>
      </c>
      <c r="AX441" s="14" t="s">
        <v>78</v>
      </c>
      <c r="AY441" s="225" t="s">
        <v>123</v>
      </c>
    </row>
    <row r="442" spans="1:65" s="13" customFormat="1" ht="11.25">
      <c r="B442" s="205"/>
      <c r="C442" s="206"/>
      <c r="D442" s="200" t="s">
        <v>136</v>
      </c>
      <c r="E442" s="207" t="s">
        <v>40</v>
      </c>
      <c r="F442" s="208" t="s">
        <v>489</v>
      </c>
      <c r="G442" s="206"/>
      <c r="H442" s="209">
        <v>0.112</v>
      </c>
      <c r="I442" s="210"/>
      <c r="J442" s="206"/>
      <c r="K442" s="206"/>
      <c r="L442" s="211"/>
      <c r="M442" s="212"/>
      <c r="N442" s="213"/>
      <c r="O442" s="213"/>
      <c r="P442" s="213"/>
      <c r="Q442" s="213"/>
      <c r="R442" s="213"/>
      <c r="S442" s="213"/>
      <c r="T442" s="214"/>
      <c r="AT442" s="215" t="s">
        <v>136</v>
      </c>
      <c r="AU442" s="215" t="s">
        <v>88</v>
      </c>
      <c r="AV442" s="13" t="s">
        <v>88</v>
      </c>
      <c r="AW442" s="13" t="s">
        <v>38</v>
      </c>
      <c r="AX442" s="13" t="s">
        <v>78</v>
      </c>
      <c r="AY442" s="215" t="s">
        <v>123</v>
      </c>
    </row>
    <row r="443" spans="1:65" s="13" customFormat="1" ht="11.25">
      <c r="B443" s="205"/>
      <c r="C443" s="206"/>
      <c r="D443" s="200" t="s">
        <v>136</v>
      </c>
      <c r="E443" s="207" t="s">
        <v>40</v>
      </c>
      <c r="F443" s="208" t="s">
        <v>490</v>
      </c>
      <c r="G443" s="206"/>
      <c r="H443" s="209">
        <v>0.14000000000000001</v>
      </c>
      <c r="I443" s="210"/>
      <c r="J443" s="206"/>
      <c r="K443" s="206"/>
      <c r="L443" s="211"/>
      <c r="M443" s="212"/>
      <c r="N443" s="213"/>
      <c r="O443" s="213"/>
      <c r="P443" s="213"/>
      <c r="Q443" s="213"/>
      <c r="R443" s="213"/>
      <c r="S443" s="213"/>
      <c r="T443" s="214"/>
      <c r="AT443" s="215" t="s">
        <v>136</v>
      </c>
      <c r="AU443" s="215" t="s">
        <v>88</v>
      </c>
      <c r="AV443" s="13" t="s">
        <v>88</v>
      </c>
      <c r="AW443" s="13" t="s">
        <v>38</v>
      </c>
      <c r="AX443" s="13" t="s">
        <v>78</v>
      </c>
      <c r="AY443" s="215" t="s">
        <v>123</v>
      </c>
    </row>
    <row r="444" spans="1:65" s="13" customFormat="1" ht="11.25">
      <c r="B444" s="205"/>
      <c r="C444" s="206"/>
      <c r="D444" s="200" t="s">
        <v>136</v>
      </c>
      <c r="E444" s="207" t="s">
        <v>40</v>
      </c>
      <c r="F444" s="208" t="s">
        <v>491</v>
      </c>
      <c r="G444" s="206"/>
      <c r="H444" s="209">
        <v>0.221</v>
      </c>
      <c r="I444" s="210"/>
      <c r="J444" s="206"/>
      <c r="K444" s="206"/>
      <c r="L444" s="211"/>
      <c r="M444" s="212"/>
      <c r="N444" s="213"/>
      <c r="O444" s="213"/>
      <c r="P444" s="213"/>
      <c r="Q444" s="213"/>
      <c r="R444" s="213"/>
      <c r="S444" s="213"/>
      <c r="T444" s="214"/>
      <c r="AT444" s="215" t="s">
        <v>136</v>
      </c>
      <c r="AU444" s="215" t="s">
        <v>88</v>
      </c>
      <c r="AV444" s="13" t="s">
        <v>88</v>
      </c>
      <c r="AW444" s="13" t="s">
        <v>38</v>
      </c>
      <c r="AX444" s="13" t="s">
        <v>78</v>
      </c>
      <c r="AY444" s="215" t="s">
        <v>123</v>
      </c>
    </row>
    <row r="445" spans="1:65" s="14" customFormat="1" ht="11.25">
      <c r="B445" s="216"/>
      <c r="C445" s="217"/>
      <c r="D445" s="200" t="s">
        <v>136</v>
      </c>
      <c r="E445" s="218" t="s">
        <v>40</v>
      </c>
      <c r="F445" s="219" t="s">
        <v>492</v>
      </c>
      <c r="G445" s="217"/>
      <c r="H445" s="218" t="s">
        <v>40</v>
      </c>
      <c r="I445" s="220"/>
      <c r="J445" s="217"/>
      <c r="K445" s="217"/>
      <c r="L445" s="221"/>
      <c r="M445" s="222"/>
      <c r="N445" s="223"/>
      <c r="O445" s="223"/>
      <c r="P445" s="223"/>
      <c r="Q445" s="223"/>
      <c r="R445" s="223"/>
      <c r="S445" s="223"/>
      <c r="T445" s="224"/>
      <c r="AT445" s="225" t="s">
        <v>136</v>
      </c>
      <c r="AU445" s="225" t="s">
        <v>88</v>
      </c>
      <c r="AV445" s="14" t="s">
        <v>86</v>
      </c>
      <c r="AW445" s="14" t="s">
        <v>38</v>
      </c>
      <c r="AX445" s="14" t="s">
        <v>78</v>
      </c>
      <c r="AY445" s="225" t="s">
        <v>123</v>
      </c>
    </row>
    <row r="446" spans="1:65" s="13" customFormat="1" ht="11.25">
      <c r="B446" s="205"/>
      <c r="C446" s="206"/>
      <c r="D446" s="200" t="s">
        <v>136</v>
      </c>
      <c r="E446" s="207" t="s">
        <v>40</v>
      </c>
      <c r="F446" s="208" t="s">
        <v>493</v>
      </c>
      <c r="G446" s="206"/>
      <c r="H446" s="209">
        <v>0.26</v>
      </c>
      <c r="I446" s="210"/>
      <c r="J446" s="206"/>
      <c r="K446" s="206"/>
      <c r="L446" s="211"/>
      <c r="M446" s="212"/>
      <c r="N446" s="213"/>
      <c r="O446" s="213"/>
      <c r="P446" s="213"/>
      <c r="Q446" s="213"/>
      <c r="R446" s="213"/>
      <c r="S446" s="213"/>
      <c r="T446" s="214"/>
      <c r="AT446" s="215" t="s">
        <v>136</v>
      </c>
      <c r="AU446" s="215" t="s">
        <v>88</v>
      </c>
      <c r="AV446" s="13" t="s">
        <v>88</v>
      </c>
      <c r="AW446" s="13" t="s">
        <v>38</v>
      </c>
      <c r="AX446" s="13" t="s">
        <v>78</v>
      </c>
      <c r="AY446" s="215" t="s">
        <v>123</v>
      </c>
    </row>
    <row r="447" spans="1:65" s="13" customFormat="1" ht="11.25">
      <c r="B447" s="205"/>
      <c r="C447" s="206"/>
      <c r="D447" s="200" t="s">
        <v>136</v>
      </c>
      <c r="E447" s="207" t="s">
        <v>40</v>
      </c>
      <c r="F447" s="208" t="s">
        <v>494</v>
      </c>
      <c r="G447" s="206"/>
      <c r="H447" s="209">
        <v>0.372</v>
      </c>
      <c r="I447" s="210"/>
      <c r="J447" s="206"/>
      <c r="K447" s="206"/>
      <c r="L447" s="211"/>
      <c r="M447" s="212"/>
      <c r="N447" s="213"/>
      <c r="O447" s="213"/>
      <c r="P447" s="213"/>
      <c r="Q447" s="213"/>
      <c r="R447" s="213"/>
      <c r="S447" s="213"/>
      <c r="T447" s="214"/>
      <c r="AT447" s="215" t="s">
        <v>136</v>
      </c>
      <c r="AU447" s="215" t="s">
        <v>88</v>
      </c>
      <c r="AV447" s="13" t="s">
        <v>88</v>
      </c>
      <c r="AW447" s="13" t="s">
        <v>38</v>
      </c>
      <c r="AX447" s="13" t="s">
        <v>78</v>
      </c>
      <c r="AY447" s="215" t="s">
        <v>123</v>
      </c>
    </row>
    <row r="448" spans="1:65" s="13" customFormat="1" ht="11.25">
      <c r="B448" s="205"/>
      <c r="C448" s="206"/>
      <c r="D448" s="200" t="s">
        <v>136</v>
      </c>
      <c r="E448" s="207" t="s">
        <v>40</v>
      </c>
      <c r="F448" s="208" t="s">
        <v>495</v>
      </c>
      <c r="G448" s="206"/>
      <c r="H448" s="209">
        <v>0.66300000000000003</v>
      </c>
      <c r="I448" s="210"/>
      <c r="J448" s="206"/>
      <c r="K448" s="206"/>
      <c r="L448" s="211"/>
      <c r="M448" s="212"/>
      <c r="N448" s="213"/>
      <c r="O448" s="213"/>
      <c r="P448" s="213"/>
      <c r="Q448" s="213"/>
      <c r="R448" s="213"/>
      <c r="S448" s="213"/>
      <c r="T448" s="214"/>
      <c r="AT448" s="215" t="s">
        <v>136</v>
      </c>
      <c r="AU448" s="215" t="s">
        <v>88</v>
      </c>
      <c r="AV448" s="13" t="s">
        <v>88</v>
      </c>
      <c r="AW448" s="13" t="s">
        <v>38</v>
      </c>
      <c r="AX448" s="13" t="s">
        <v>78</v>
      </c>
      <c r="AY448" s="215" t="s">
        <v>123</v>
      </c>
    </row>
    <row r="449" spans="2:51" s="13" customFormat="1" ht="11.25">
      <c r="B449" s="205"/>
      <c r="C449" s="206"/>
      <c r="D449" s="200" t="s">
        <v>136</v>
      </c>
      <c r="E449" s="207" t="s">
        <v>40</v>
      </c>
      <c r="F449" s="208" t="s">
        <v>496</v>
      </c>
      <c r="G449" s="206"/>
      <c r="H449" s="209">
        <v>-8.2000000000000003E-2</v>
      </c>
      <c r="I449" s="210"/>
      <c r="J449" s="206"/>
      <c r="K449" s="206"/>
      <c r="L449" s="211"/>
      <c r="M449" s="212"/>
      <c r="N449" s="213"/>
      <c r="O449" s="213"/>
      <c r="P449" s="213"/>
      <c r="Q449" s="213"/>
      <c r="R449" s="213"/>
      <c r="S449" s="213"/>
      <c r="T449" s="214"/>
      <c r="AT449" s="215" t="s">
        <v>136</v>
      </c>
      <c r="AU449" s="215" t="s">
        <v>88</v>
      </c>
      <c r="AV449" s="13" t="s">
        <v>88</v>
      </c>
      <c r="AW449" s="13" t="s">
        <v>38</v>
      </c>
      <c r="AX449" s="13" t="s">
        <v>78</v>
      </c>
      <c r="AY449" s="215" t="s">
        <v>123</v>
      </c>
    </row>
    <row r="450" spans="2:51" s="13" customFormat="1" ht="11.25">
      <c r="B450" s="205"/>
      <c r="C450" s="206"/>
      <c r="D450" s="200" t="s">
        <v>136</v>
      </c>
      <c r="E450" s="207" t="s">
        <v>40</v>
      </c>
      <c r="F450" s="208" t="s">
        <v>497</v>
      </c>
      <c r="G450" s="206"/>
      <c r="H450" s="209">
        <v>-0.14000000000000001</v>
      </c>
      <c r="I450" s="210"/>
      <c r="J450" s="206"/>
      <c r="K450" s="206"/>
      <c r="L450" s="211"/>
      <c r="M450" s="212"/>
      <c r="N450" s="213"/>
      <c r="O450" s="213"/>
      <c r="P450" s="213"/>
      <c r="Q450" s="213"/>
      <c r="R450" s="213"/>
      <c r="S450" s="213"/>
      <c r="T450" s="214"/>
      <c r="AT450" s="215" t="s">
        <v>136</v>
      </c>
      <c r="AU450" s="215" t="s">
        <v>88</v>
      </c>
      <c r="AV450" s="13" t="s">
        <v>88</v>
      </c>
      <c r="AW450" s="13" t="s">
        <v>38</v>
      </c>
      <c r="AX450" s="13" t="s">
        <v>78</v>
      </c>
      <c r="AY450" s="215" t="s">
        <v>123</v>
      </c>
    </row>
    <row r="451" spans="2:51" s="13" customFormat="1" ht="22.5">
      <c r="B451" s="205"/>
      <c r="C451" s="206"/>
      <c r="D451" s="200" t="s">
        <v>136</v>
      </c>
      <c r="E451" s="207" t="s">
        <v>40</v>
      </c>
      <c r="F451" s="208" t="s">
        <v>498</v>
      </c>
      <c r="G451" s="206"/>
      <c r="H451" s="209">
        <v>-0.26200000000000001</v>
      </c>
      <c r="I451" s="210"/>
      <c r="J451" s="206"/>
      <c r="K451" s="206"/>
      <c r="L451" s="211"/>
      <c r="M451" s="212"/>
      <c r="N451" s="213"/>
      <c r="O451" s="213"/>
      <c r="P451" s="213"/>
      <c r="Q451" s="213"/>
      <c r="R451" s="213"/>
      <c r="S451" s="213"/>
      <c r="T451" s="214"/>
      <c r="AT451" s="215" t="s">
        <v>136</v>
      </c>
      <c r="AU451" s="215" t="s">
        <v>88</v>
      </c>
      <c r="AV451" s="13" t="s">
        <v>88</v>
      </c>
      <c r="AW451" s="13" t="s">
        <v>38</v>
      </c>
      <c r="AX451" s="13" t="s">
        <v>78</v>
      </c>
      <c r="AY451" s="215" t="s">
        <v>123</v>
      </c>
    </row>
    <row r="452" spans="2:51" s="14" customFormat="1" ht="11.25">
      <c r="B452" s="216"/>
      <c r="C452" s="217"/>
      <c r="D452" s="200" t="s">
        <v>136</v>
      </c>
      <c r="E452" s="218" t="s">
        <v>40</v>
      </c>
      <c r="F452" s="219" t="s">
        <v>499</v>
      </c>
      <c r="G452" s="217"/>
      <c r="H452" s="218" t="s">
        <v>40</v>
      </c>
      <c r="I452" s="220"/>
      <c r="J452" s="217"/>
      <c r="K452" s="217"/>
      <c r="L452" s="221"/>
      <c r="M452" s="222"/>
      <c r="N452" s="223"/>
      <c r="O452" s="223"/>
      <c r="P452" s="223"/>
      <c r="Q452" s="223"/>
      <c r="R452" s="223"/>
      <c r="S452" s="223"/>
      <c r="T452" s="224"/>
      <c r="AT452" s="225" t="s">
        <v>136</v>
      </c>
      <c r="AU452" s="225" t="s">
        <v>88</v>
      </c>
      <c r="AV452" s="14" t="s">
        <v>86</v>
      </c>
      <c r="AW452" s="14" t="s">
        <v>38</v>
      </c>
      <c r="AX452" s="14" t="s">
        <v>78</v>
      </c>
      <c r="AY452" s="225" t="s">
        <v>123</v>
      </c>
    </row>
    <row r="453" spans="2:51" s="13" customFormat="1" ht="11.25">
      <c r="B453" s="205"/>
      <c r="C453" s="206"/>
      <c r="D453" s="200" t="s">
        <v>136</v>
      </c>
      <c r="E453" s="207" t="s">
        <v>40</v>
      </c>
      <c r="F453" s="208" t="s">
        <v>500</v>
      </c>
      <c r="G453" s="206"/>
      <c r="H453" s="209">
        <v>0.82099999999999995</v>
      </c>
      <c r="I453" s="210"/>
      <c r="J453" s="206"/>
      <c r="K453" s="206"/>
      <c r="L453" s="211"/>
      <c r="M453" s="212"/>
      <c r="N453" s="213"/>
      <c r="O453" s="213"/>
      <c r="P453" s="213"/>
      <c r="Q453" s="213"/>
      <c r="R453" s="213"/>
      <c r="S453" s="213"/>
      <c r="T453" s="214"/>
      <c r="AT453" s="215" t="s">
        <v>136</v>
      </c>
      <c r="AU453" s="215" t="s">
        <v>88</v>
      </c>
      <c r="AV453" s="13" t="s">
        <v>88</v>
      </c>
      <c r="AW453" s="13" t="s">
        <v>38</v>
      </c>
      <c r="AX453" s="13" t="s">
        <v>78</v>
      </c>
      <c r="AY453" s="215" t="s">
        <v>123</v>
      </c>
    </row>
    <row r="454" spans="2:51" s="13" customFormat="1" ht="11.25">
      <c r="B454" s="205"/>
      <c r="C454" s="206"/>
      <c r="D454" s="200" t="s">
        <v>136</v>
      </c>
      <c r="E454" s="207" t="s">
        <v>40</v>
      </c>
      <c r="F454" s="208" t="s">
        <v>501</v>
      </c>
      <c r="G454" s="206"/>
      <c r="H454" s="209">
        <v>1.3979999999999999</v>
      </c>
      <c r="I454" s="210"/>
      <c r="J454" s="206"/>
      <c r="K454" s="206"/>
      <c r="L454" s="211"/>
      <c r="M454" s="212"/>
      <c r="N454" s="213"/>
      <c r="O454" s="213"/>
      <c r="P454" s="213"/>
      <c r="Q454" s="213"/>
      <c r="R454" s="213"/>
      <c r="S454" s="213"/>
      <c r="T454" s="214"/>
      <c r="AT454" s="215" t="s">
        <v>136</v>
      </c>
      <c r="AU454" s="215" t="s">
        <v>88</v>
      </c>
      <c r="AV454" s="13" t="s">
        <v>88</v>
      </c>
      <c r="AW454" s="13" t="s">
        <v>38</v>
      </c>
      <c r="AX454" s="13" t="s">
        <v>78</v>
      </c>
      <c r="AY454" s="215" t="s">
        <v>123</v>
      </c>
    </row>
    <row r="455" spans="2:51" s="13" customFormat="1" ht="22.5">
      <c r="B455" s="205"/>
      <c r="C455" s="206"/>
      <c r="D455" s="200" t="s">
        <v>136</v>
      </c>
      <c r="E455" s="207" t="s">
        <v>40</v>
      </c>
      <c r="F455" s="208" t="s">
        <v>502</v>
      </c>
      <c r="G455" s="206"/>
      <c r="H455" s="209">
        <v>2.6219999999999999</v>
      </c>
      <c r="I455" s="210"/>
      <c r="J455" s="206"/>
      <c r="K455" s="206"/>
      <c r="L455" s="211"/>
      <c r="M455" s="212"/>
      <c r="N455" s="213"/>
      <c r="O455" s="213"/>
      <c r="P455" s="213"/>
      <c r="Q455" s="213"/>
      <c r="R455" s="213"/>
      <c r="S455" s="213"/>
      <c r="T455" s="214"/>
      <c r="AT455" s="215" t="s">
        <v>136</v>
      </c>
      <c r="AU455" s="215" t="s">
        <v>88</v>
      </c>
      <c r="AV455" s="13" t="s">
        <v>88</v>
      </c>
      <c r="AW455" s="13" t="s">
        <v>38</v>
      </c>
      <c r="AX455" s="13" t="s">
        <v>78</v>
      </c>
      <c r="AY455" s="215" t="s">
        <v>123</v>
      </c>
    </row>
    <row r="456" spans="2:51" s="13" customFormat="1" ht="22.5">
      <c r="B456" s="205"/>
      <c r="C456" s="206"/>
      <c r="D456" s="200" t="s">
        <v>136</v>
      </c>
      <c r="E456" s="207" t="s">
        <v>40</v>
      </c>
      <c r="F456" s="208" t="s">
        <v>503</v>
      </c>
      <c r="G456" s="206"/>
      <c r="H456" s="209">
        <v>0.35099999999999998</v>
      </c>
      <c r="I456" s="210"/>
      <c r="J456" s="206"/>
      <c r="K456" s="206"/>
      <c r="L456" s="211"/>
      <c r="M456" s="212"/>
      <c r="N456" s="213"/>
      <c r="O456" s="213"/>
      <c r="P456" s="213"/>
      <c r="Q456" s="213"/>
      <c r="R456" s="213"/>
      <c r="S456" s="213"/>
      <c r="T456" s="214"/>
      <c r="AT456" s="215" t="s">
        <v>136</v>
      </c>
      <c r="AU456" s="215" t="s">
        <v>88</v>
      </c>
      <c r="AV456" s="13" t="s">
        <v>88</v>
      </c>
      <c r="AW456" s="13" t="s">
        <v>38</v>
      </c>
      <c r="AX456" s="13" t="s">
        <v>78</v>
      </c>
      <c r="AY456" s="215" t="s">
        <v>123</v>
      </c>
    </row>
    <row r="457" spans="2:51" s="13" customFormat="1" ht="22.5">
      <c r="B457" s="205"/>
      <c r="C457" s="206"/>
      <c r="D457" s="200" t="s">
        <v>136</v>
      </c>
      <c r="E457" s="207" t="s">
        <v>40</v>
      </c>
      <c r="F457" s="208" t="s">
        <v>504</v>
      </c>
      <c r="G457" s="206"/>
      <c r="H457" s="209">
        <v>0.61799999999999999</v>
      </c>
      <c r="I457" s="210"/>
      <c r="J457" s="206"/>
      <c r="K457" s="206"/>
      <c r="L457" s="211"/>
      <c r="M457" s="212"/>
      <c r="N457" s="213"/>
      <c r="O457" s="213"/>
      <c r="P457" s="213"/>
      <c r="Q457" s="213"/>
      <c r="R457" s="213"/>
      <c r="S457" s="213"/>
      <c r="T457" s="214"/>
      <c r="AT457" s="215" t="s">
        <v>136</v>
      </c>
      <c r="AU457" s="215" t="s">
        <v>88</v>
      </c>
      <c r="AV457" s="13" t="s">
        <v>88</v>
      </c>
      <c r="AW457" s="13" t="s">
        <v>38</v>
      </c>
      <c r="AX457" s="13" t="s">
        <v>78</v>
      </c>
      <c r="AY457" s="215" t="s">
        <v>123</v>
      </c>
    </row>
    <row r="458" spans="2:51" s="13" customFormat="1" ht="22.5">
      <c r="B458" s="205"/>
      <c r="C458" s="206"/>
      <c r="D458" s="200" t="s">
        <v>136</v>
      </c>
      <c r="E458" s="207" t="s">
        <v>40</v>
      </c>
      <c r="F458" s="208" t="s">
        <v>505</v>
      </c>
      <c r="G458" s="206"/>
      <c r="H458" s="209">
        <v>0.82</v>
      </c>
      <c r="I458" s="210"/>
      <c r="J458" s="206"/>
      <c r="K458" s="206"/>
      <c r="L458" s="211"/>
      <c r="M458" s="212"/>
      <c r="N458" s="213"/>
      <c r="O458" s="213"/>
      <c r="P458" s="213"/>
      <c r="Q458" s="213"/>
      <c r="R458" s="213"/>
      <c r="S458" s="213"/>
      <c r="T458" s="214"/>
      <c r="AT458" s="215" t="s">
        <v>136</v>
      </c>
      <c r="AU458" s="215" t="s">
        <v>88</v>
      </c>
      <c r="AV458" s="13" t="s">
        <v>88</v>
      </c>
      <c r="AW458" s="13" t="s">
        <v>38</v>
      </c>
      <c r="AX458" s="13" t="s">
        <v>78</v>
      </c>
      <c r="AY458" s="215" t="s">
        <v>123</v>
      </c>
    </row>
    <row r="459" spans="2:51" s="14" customFormat="1" ht="11.25">
      <c r="B459" s="216"/>
      <c r="C459" s="217"/>
      <c r="D459" s="200" t="s">
        <v>136</v>
      </c>
      <c r="E459" s="218" t="s">
        <v>40</v>
      </c>
      <c r="F459" s="219" t="s">
        <v>605</v>
      </c>
      <c r="G459" s="217"/>
      <c r="H459" s="218" t="s">
        <v>40</v>
      </c>
      <c r="I459" s="220"/>
      <c r="J459" s="217"/>
      <c r="K459" s="217"/>
      <c r="L459" s="221"/>
      <c r="M459" s="222"/>
      <c r="N459" s="223"/>
      <c r="O459" s="223"/>
      <c r="P459" s="223"/>
      <c r="Q459" s="223"/>
      <c r="R459" s="223"/>
      <c r="S459" s="223"/>
      <c r="T459" s="224"/>
      <c r="AT459" s="225" t="s">
        <v>136</v>
      </c>
      <c r="AU459" s="225" t="s">
        <v>88</v>
      </c>
      <c r="AV459" s="14" t="s">
        <v>86</v>
      </c>
      <c r="AW459" s="14" t="s">
        <v>38</v>
      </c>
      <c r="AX459" s="14" t="s">
        <v>78</v>
      </c>
      <c r="AY459" s="225" t="s">
        <v>123</v>
      </c>
    </row>
    <row r="460" spans="2:51" s="13" customFormat="1" ht="11.25">
      <c r="B460" s="205"/>
      <c r="C460" s="206"/>
      <c r="D460" s="200" t="s">
        <v>136</v>
      </c>
      <c r="E460" s="207" t="s">
        <v>40</v>
      </c>
      <c r="F460" s="208" t="s">
        <v>581</v>
      </c>
      <c r="G460" s="206"/>
      <c r="H460" s="209">
        <v>1.27</v>
      </c>
      <c r="I460" s="210"/>
      <c r="J460" s="206"/>
      <c r="K460" s="206"/>
      <c r="L460" s="211"/>
      <c r="M460" s="212"/>
      <c r="N460" s="213"/>
      <c r="O460" s="213"/>
      <c r="P460" s="213"/>
      <c r="Q460" s="213"/>
      <c r="R460" s="213"/>
      <c r="S460" s="213"/>
      <c r="T460" s="214"/>
      <c r="AT460" s="215" t="s">
        <v>136</v>
      </c>
      <c r="AU460" s="215" t="s">
        <v>88</v>
      </c>
      <c r="AV460" s="13" t="s">
        <v>88</v>
      </c>
      <c r="AW460" s="13" t="s">
        <v>38</v>
      </c>
      <c r="AX460" s="13" t="s">
        <v>78</v>
      </c>
      <c r="AY460" s="215" t="s">
        <v>123</v>
      </c>
    </row>
    <row r="461" spans="2:51" s="13" customFormat="1" ht="11.25">
      <c r="B461" s="205"/>
      <c r="C461" s="206"/>
      <c r="D461" s="200" t="s">
        <v>136</v>
      </c>
      <c r="E461" s="207" t="s">
        <v>40</v>
      </c>
      <c r="F461" s="208" t="s">
        <v>582</v>
      </c>
      <c r="G461" s="206"/>
      <c r="H461" s="209">
        <v>1.9790000000000001</v>
      </c>
      <c r="I461" s="210"/>
      <c r="J461" s="206"/>
      <c r="K461" s="206"/>
      <c r="L461" s="211"/>
      <c r="M461" s="212"/>
      <c r="N461" s="213"/>
      <c r="O461" s="213"/>
      <c r="P461" s="213"/>
      <c r="Q461" s="213"/>
      <c r="R461" s="213"/>
      <c r="S461" s="213"/>
      <c r="T461" s="214"/>
      <c r="AT461" s="215" t="s">
        <v>136</v>
      </c>
      <c r="AU461" s="215" t="s">
        <v>88</v>
      </c>
      <c r="AV461" s="13" t="s">
        <v>88</v>
      </c>
      <c r="AW461" s="13" t="s">
        <v>38</v>
      </c>
      <c r="AX461" s="13" t="s">
        <v>78</v>
      </c>
      <c r="AY461" s="215" t="s">
        <v>123</v>
      </c>
    </row>
    <row r="462" spans="2:51" s="13" customFormat="1" ht="11.25">
      <c r="B462" s="205"/>
      <c r="C462" s="206"/>
      <c r="D462" s="200" t="s">
        <v>136</v>
      </c>
      <c r="E462" s="207" t="s">
        <v>40</v>
      </c>
      <c r="F462" s="208" t="s">
        <v>583</v>
      </c>
      <c r="G462" s="206"/>
      <c r="H462" s="209">
        <v>3.2410000000000001</v>
      </c>
      <c r="I462" s="210"/>
      <c r="J462" s="206"/>
      <c r="K462" s="206"/>
      <c r="L462" s="211"/>
      <c r="M462" s="212"/>
      <c r="N462" s="213"/>
      <c r="O462" s="213"/>
      <c r="P462" s="213"/>
      <c r="Q462" s="213"/>
      <c r="R462" s="213"/>
      <c r="S462" s="213"/>
      <c r="T462" s="214"/>
      <c r="AT462" s="215" t="s">
        <v>136</v>
      </c>
      <c r="AU462" s="215" t="s">
        <v>88</v>
      </c>
      <c r="AV462" s="13" t="s">
        <v>88</v>
      </c>
      <c r="AW462" s="13" t="s">
        <v>38</v>
      </c>
      <c r="AX462" s="13" t="s">
        <v>78</v>
      </c>
      <c r="AY462" s="215" t="s">
        <v>123</v>
      </c>
    </row>
    <row r="463" spans="2:51" s="14" customFormat="1" ht="11.25">
      <c r="B463" s="216"/>
      <c r="C463" s="217"/>
      <c r="D463" s="200" t="s">
        <v>136</v>
      </c>
      <c r="E463" s="218" t="s">
        <v>40</v>
      </c>
      <c r="F463" s="219" t="s">
        <v>606</v>
      </c>
      <c r="G463" s="217"/>
      <c r="H463" s="218" t="s">
        <v>40</v>
      </c>
      <c r="I463" s="220"/>
      <c r="J463" s="217"/>
      <c r="K463" s="217"/>
      <c r="L463" s="221"/>
      <c r="M463" s="222"/>
      <c r="N463" s="223"/>
      <c r="O463" s="223"/>
      <c r="P463" s="223"/>
      <c r="Q463" s="223"/>
      <c r="R463" s="223"/>
      <c r="S463" s="223"/>
      <c r="T463" s="224"/>
      <c r="AT463" s="225" t="s">
        <v>136</v>
      </c>
      <c r="AU463" s="225" t="s">
        <v>88</v>
      </c>
      <c r="AV463" s="14" t="s">
        <v>86</v>
      </c>
      <c r="AW463" s="14" t="s">
        <v>38</v>
      </c>
      <c r="AX463" s="14" t="s">
        <v>78</v>
      </c>
      <c r="AY463" s="225" t="s">
        <v>123</v>
      </c>
    </row>
    <row r="464" spans="2:51" s="13" customFormat="1" ht="11.25">
      <c r="B464" s="205"/>
      <c r="C464" s="206"/>
      <c r="D464" s="200" t="s">
        <v>136</v>
      </c>
      <c r="E464" s="207" t="s">
        <v>40</v>
      </c>
      <c r="F464" s="208" t="s">
        <v>595</v>
      </c>
      <c r="G464" s="206"/>
      <c r="H464" s="209">
        <v>0.34300000000000003</v>
      </c>
      <c r="I464" s="210"/>
      <c r="J464" s="206"/>
      <c r="K464" s="206"/>
      <c r="L464" s="211"/>
      <c r="M464" s="212"/>
      <c r="N464" s="213"/>
      <c r="O464" s="213"/>
      <c r="P464" s="213"/>
      <c r="Q464" s="213"/>
      <c r="R464" s="213"/>
      <c r="S464" s="213"/>
      <c r="T464" s="214"/>
      <c r="AT464" s="215" t="s">
        <v>136</v>
      </c>
      <c r="AU464" s="215" t="s">
        <v>88</v>
      </c>
      <c r="AV464" s="13" t="s">
        <v>88</v>
      </c>
      <c r="AW464" s="13" t="s">
        <v>38</v>
      </c>
      <c r="AX464" s="13" t="s">
        <v>78</v>
      </c>
      <c r="AY464" s="215" t="s">
        <v>123</v>
      </c>
    </row>
    <row r="465" spans="1:65" s="13" customFormat="1" ht="11.25">
      <c r="B465" s="205"/>
      <c r="C465" s="206"/>
      <c r="D465" s="200" t="s">
        <v>136</v>
      </c>
      <c r="E465" s="207" t="s">
        <v>40</v>
      </c>
      <c r="F465" s="208" t="s">
        <v>596</v>
      </c>
      <c r="G465" s="206"/>
      <c r="H465" s="209">
        <v>0.40799999999999997</v>
      </c>
      <c r="I465" s="210"/>
      <c r="J465" s="206"/>
      <c r="K465" s="206"/>
      <c r="L465" s="211"/>
      <c r="M465" s="212"/>
      <c r="N465" s="213"/>
      <c r="O465" s="213"/>
      <c r="P465" s="213"/>
      <c r="Q465" s="213"/>
      <c r="R465" s="213"/>
      <c r="S465" s="213"/>
      <c r="T465" s="214"/>
      <c r="AT465" s="215" t="s">
        <v>136</v>
      </c>
      <c r="AU465" s="215" t="s">
        <v>88</v>
      </c>
      <c r="AV465" s="13" t="s">
        <v>88</v>
      </c>
      <c r="AW465" s="13" t="s">
        <v>38</v>
      </c>
      <c r="AX465" s="13" t="s">
        <v>78</v>
      </c>
      <c r="AY465" s="215" t="s">
        <v>123</v>
      </c>
    </row>
    <row r="466" spans="1:65" s="13" customFormat="1" ht="11.25">
      <c r="B466" s="205"/>
      <c r="C466" s="206"/>
      <c r="D466" s="200" t="s">
        <v>136</v>
      </c>
      <c r="E466" s="207" t="s">
        <v>40</v>
      </c>
      <c r="F466" s="208" t="s">
        <v>597</v>
      </c>
      <c r="G466" s="206"/>
      <c r="H466" s="209">
        <v>0.61399999999999999</v>
      </c>
      <c r="I466" s="210"/>
      <c r="J466" s="206"/>
      <c r="K466" s="206"/>
      <c r="L466" s="211"/>
      <c r="M466" s="212"/>
      <c r="N466" s="213"/>
      <c r="O466" s="213"/>
      <c r="P466" s="213"/>
      <c r="Q466" s="213"/>
      <c r="R466" s="213"/>
      <c r="S466" s="213"/>
      <c r="T466" s="214"/>
      <c r="AT466" s="215" t="s">
        <v>136</v>
      </c>
      <c r="AU466" s="215" t="s">
        <v>88</v>
      </c>
      <c r="AV466" s="13" t="s">
        <v>88</v>
      </c>
      <c r="AW466" s="13" t="s">
        <v>38</v>
      </c>
      <c r="AX466" s="13" t="s">
        <v>78</v>
      </c>
      <c r="AY466" s="215" t="s">
        <v>123</v>
      </c>
    </row>
    <row r="467" spans="1:65" s="2" customFormat="1" ht="16.5" customHeight="1">
      <c r="A467" s="34"/>
      <c r="B467" s="35"/>
      <c r="C467" s="187" t="s">
        <v>607</v>
      </c>
      <c r="D467" s="187" t="s">
        <v>126</v>
      </c>
      <c r="E467" s="188" t="s">
        <v>608</v>
      </c>
      <c r="F467" s="189" t="s">
        <v>609</v>
      </c>
      <c r="G467" s="190" t="s">
        <v>610</v>
      </c>
      <c r="H467" s="191">
        <v>40</v>
      </c>
      <c r="I467" s="192"/>
      <c r="J467" s="193">
        <f>ROUND(I467*H467,2)</f>
        <v>0</v>
      </c>
      <c r="K467" s="189" t="s">
        <v>130</v>
      </c>
      <c r="L467" s="39"/>
      <c r="M467" s="194" t="s">
        <v>40</v>
      </c>
      <c r="N467" s="195" t="s">
        <v>49</v>
      </c>
      <c r="O467" s="64"/>
      <c r="P467" s="196">
        <f>O467*H467</f>
        <v>0</v>
      </c>
      <c r="Q467" s="196">
        <v>0</v>
      </c>
      <c r="R467" s="196">
        <f>Q467*H467</f>
        <v>0</v>
      </c>
      <c r="S467" s="196">
        <v>0</v>
      </c>
      <c r="T467" s="197">
        <f>S467*H467</f>
        <v>0</v>
      </c>
      <c r="U467" s="34"/>
      <c r="V467" s="34"/>
      <c r="W467" s="34"/>
      <c r="X467" s="34"/>
      <c r="Y467" s="34"/>
      <c r="Z467" s="34"/>
      <c r="AA467" s="34"/>
      <c r="AB467" s="34"/>
      <c r="AC467" s="34"/>
      <c r="AD467" s="34"/>
      <c r="AE467" s="34"/>
      <c r="AR467" s="198" t="s">
        <v>611</v>
      </c>
      <c r="AT467" s="198" t="s">
        <v>126</v>
      </c>
      <c r="AU467" s="198" t="s">
        <v>88</v>
      </c>
      <c r="AY467" s="17" t="s">
        <v>123</v>
      </c>
      <c r="BE467" s="199">
        <f>IF(N467="základní",J467,0)</f>
        <v>0</v>
      </c>
      <c r="BF467" s="199">
        <f>IF(N467="snížená",J467,0)</f>
        <v>0</v>
      </c>
      <c r="BG467" s="199">
        <f>IF(N467="zákl. přenesená",J467,0)</f>
        <v>0</v>
      </c>
      <c r="BH467" s="199">
        <f>IF(N467="sníž. přenesená",J467,0)</f>
        <v>0</v>
      </c>
      <c r="BI467" s="199">
        <f>IF(N467="nulová",J467,0)</f>
        <v>0</v>
      </c>
      <c r="BJ467" s="17" t="s">
        <v>86</v>
      </c>
      <c r="BK467" s="199">
        <f>ROUND(I467*H467,2)</f>
        <v>0</v>
      </c>
      <c r="BL467" s="17" t="s">
        <v>611</v>
      </c>
      <c r="BM467" s="198" t="s">
        <v>612</v>
      </c>
    </row>
    <row r="468" spans="1:65" s="2" customFormat="1" ht="19.5">
      <c r="A468" s="34"/>
      <c r="B468" s="35"/>
      <c r="C468" s="36"/>
      <c r="D468" s="200" t="s">
        <v>133</v>
      </c>
      <c r="E468" s="36"/>
      <c r="F468" s="201" t="s">
        <v>613</v>
      </c>
      <c r="G468" s="36"/>
      <c r="H468" s="36"/>
      <c r="I468" s="108"/>
      <c r="J468" s="36"/>
      <c r="K468" s="36"/>
      <c r="L468" s="39"/>
      <c r="M468" s="202"/>
      <c r="N468" s="203"/>
      <c r="O468" s="64"/>
      <c r="P468" s="64"/>
      <c r="Q468" s="64"/>
      <c r="R468" s="64"/>
      <c r="S468" s="64"/>
      <c r="T468" s="65"/>
      <c r="U468" s="34"/>
      <c r="V468" s="34"/>
      <c r="W468" s="34"/>
      <c r="X468" s="34"/>
      <c r="Y468" s="34"/>
      <c r="Z468" s="34"/>
      <c r="AA468" s="34"/>
      <c r="AB468" s="34"/>
      <c r="AC468" s="34"/>
      <c r="AD468" s="34"/>
      <c r="AE468" s="34"/>
      <c r="AT468" s="17" t="s">
        <v>133</v>
      </c>
      <c r="AU468" s="17" t="s">
        <v>88</v>
      </c>
    </row>
    <row r="469" spans="1:65" s="13" customFormat="1" ht="11.25">
      <c r="B469" s="205"/>
      <c r="C469" s="206"/>
      <c r="D469" s="200" t="s">
        <v>136</v>
      </c>
      <c r="E469" s="207" t="s">
        <v>40</v>
      </c>
      <c r="F469" s="208" t="s">
        <v>614</v>
      </c>
      <c r="G469" s="206"/>
      <c r="H469" s="209">
        <v>40</v>
      </c>
      <c r="I469" s="210"/>
      <c r="J469" s="206"/>
      <c r="K469" s="206"/>
      <c r="L469" s="211"/>
      <c r="M469" s="212"/>
      <c r="N469" s="213"/>
      <c r="O469" s="213"/>
      <c r="P469" s="213"/>
      <c r="Q469" s="213"/>
      <c r="R469" s="213"/>
      <c r="S469" s="213"/>
      <c r="T469" s="214"/>
      <c r="AT469" s="215" t="s">
        <v>136</v>
      </c>
      <c r="AU469" s="215" t="s">
        <v>88</v>
      </c>
      <c r="AV469" s="13" t="s">
        <v>88</v>
      </c>
      <c r="AW469" s="13" t="s">
        <v>38</v>
      </c>
      <c r="AX469" s="13" t="s">
        <v>78</v>
      </c>
      <c r="AY469" s="215" t="s">
        <v>123</v>
      </c>
    </row>
    <row r="470" spans="1:65" s="2" customFormat="1" ht="16.5" customHeight="1">
      <c r="A470" s="34"/>
      <c r="B470" s="35"/>
      <c r="C470" s="187" t="s">
        <v>615</v>
      </c>
      <c r="D470" s="187" t="s">
        <v>126</v>
      </c>
      <c r="E470" s="188" t="s">
        <v>616</v>
      </c>
      <c r="F470" s="189" t="s">
        <v>617</v>
      </c>
      <c r="G470" s="190" t="s">
        <v>610</v>
      </c>
      <c r="H470" s="191">
        <v>40</v>
      </c>
      <c r="I470" s="192"/>
      <c r="J470" s="193">
        <f>ROUND(I470*H470,2)</f>
        <v>0</v>
      </c>
      <c r="K470" s="189" t="s">
        <v>130</v>
      </c>
      <c r="L470" s="39"/>
      <c r="M470" s="194" t="s">
        <v>40</v>
      </c>
      <c r="N470" s="195" t="s">
        <v>49</v>
      </c>
      <c r="O470" s="64"/>
      <c r="P470" s="196">
        <f>O470*H470</f>
        <v>0</v>
      </c>
      <c r="Q470" s="196">
        <v>0</v>
      </c>
      <c r="R470" s="196">
        <f>Q470*H470</f>
        <v>0</v>
      </c>
      <c r="S470" s="196">
        <v>0</v>
      </c>
      <c r="T470" s="197">
        <f>S470*H470</f>
        <v>0</v>
      </c>
      <c r="U470" s="34"/>
      <c r="V470" s="34"/>
      <c r="W470" s="34"/>
      <c r="X470" s="34"/>
      <c r="Y470" s="34"/>
      <c r="Z470" s="34"/>
      <c r="AA470" s="34"/>
      <c r="AB470" s="34"/>
      <c r="AC470" s="34"/>
      <c r="AD470" s="34"/>
      <c r="AE470" s="34"/>
      <c r="AR470" s="198" t="s">
        <v>611</v>
      </c>
      <c r="AT470" s="198" t="s">
        <v>126</v>
      </c>
      <c r="AU470" s="198" t="s">
        <v>88</v>
      </c>
      <c r="AY470" s="17" t="s">
        <v>123</v>
      </c>
      <c r="BE470" s="199">
        <f>IF(N470="základní",J470,0)</f>
        <v>0</v>
      </c>
      <c r="BF470" s="199">
        <f>IF(N470="snížená",J470,0)</f>
        <v>0</v>
      </c>
      <c r="BG470" s="199">
        <f>IF(N470="zákl. přenesená",J470,0)</f>
        <v>0</v>
      </c>
      <c r="BH470" s="199">
        <f>IF(N470="sníž. přenesená",J470,0)</f>
        <v>0</v>
      </c>
      <c r="BI470" s="199">
        <f>IF(N470="nulová",J470,0)</f>
        <v>0</v>
      </c>
      <c r="BJ470" s="17" t="s">
        <v>86</v>
      </c>
      <c r="BK470" s="199">
        <f>ROUND(I470*H470,2)</f>
        <v>0</v>
      </c>
      <c r="BL470" s="17" t="s">
        <v>611</v>
      </c>
      <c r="BM470" s="198" t="s">
        <v>618</v>
      </c>
    </row>
    <row r="471" spans="1:65" s="2" customFormat="1" ht="19.5">
      <c r="A471" s="34"/>
      <c r="B471" s="35"/>
      <c r="C471" s="36"/>
      <c r="D471" s="200" t="s">
        <v>133</v>
      </c>
      <c r="E471" s="36"/>
      <c r="F471" s="201" t="s">
        <v>619</v>
      </c>
      <c r="G471" s="36"/>
      <c r="H471" s="36"/>
      <c r="I471" s="108"/>
      <c r="J471" s="36"/>
      <c r="K471" s="36"/>
      <c r="L471" s="39"/>
      <c r="M471" s="202"/>
      <c r="N471" s="203"/>
      <c r="O471" s="64"/>
      <c r="P471" s="64"/>
      <c r="Q471" s="64"/>
      <c r="R471" s="64"/>
      <c r="S471" s="64"/>
      <c r="T471" s="65"/>
      <c r="U471" s="34"/>
      <c r="V471" s="34"/>
      <c r="W471" s="34"/>
      <c r="X471" s="34"/>
      <c r="Y471" s="34"/>
      <c r="Z471" s="34"/>
      <c r="AA471" s="34"/>
      <c r="AB471" s="34"/>
      <c r="AC471" s="34"/>
      <c r="AD471" s="34"/>
      <c r="AE471" s="34"/>
      <c r="AT471" s="17" t="s">
        <v>133</v>
      </c>
      <c r="AU471" s="17" t="s">
        <v>88</v>
      </c>
    </row>
    <row r="472" spans="1:65" s="13" customFormat="1" ht="11.25">
      <c r="B472" s="205"/>
      <c r="C472" s="206"/>
      <c r="D472" s="200" t="s">
        <v>136</v>
      </c>
      <c r="E472" s="207" t="s">
        <v>40</v>
      </c>
      <c r="F472" s="208" t="s">
        <v>614</v>
      </c>
      <c r="G472" s="206"/>
      <c r="H472" s="209">
        <v>40</v>
      </c>
      <c r="I472" s="210"/>
      <c r="J472" s="206"/>
      <c r="K472" s="206"/>
      <c r="L472" s="211"/>
      <c r="M472" s="212"/>
      <c r="N472" s="213"/>
      <c r="O472" s="213"/>
      <c r="P472" s="213"/>
      <c r="Q472" s="213"/>
      <c r="R472" s="213"/>
      <c r="S472" s="213"/>
      <c r="T472" s="214"/>
      <c r="AT472" s="215" t="s">
        <v>136</v>
      </c>
      <c r="AU472" s="215" t="s">
        <v>88</v>
      </c>
      <c r="AV472" s="13" t="s">
        <v>88</v>
      </c>
      <c r="AW472" s="13" t="s">
        <v>38</v>
      </c>
      <c r="AX472" s="13" t="s">
        <v>78</v>
      </c>
      <c r="AY472" s="215" t="s">
        <v>123</v>
      </c>
    </row>
    <row r="473" spans="1:65" s="2" customFormat="1" ht="21.75" customHeight="1">
      <c r="A473" s="34"/>
      <c r="B473" s="35"/>
      <c r="C473" s="187" t="s">
        <v>620</v>
      </c>
      <c r="D473" s="187" t="s">
        <v>126</v>
      </c>
      <c r="E473" s="188" t="s">
        <v>621</v>
      </c>
      <c r="F473" s="189" t="s">
        <v>622</v>
      </c>
      <c r="G473" s="190" t="s">
        <v>404</v>
      </c>
      <c r="H473" s="191">
        <v>9.4990000000000006</v>
      </c>
      <c r="I473" s="192"/>
      <c r="J473" s="193">
        <f>ROUND(I473*H473,2)</f>
        <v>0</v>
      </c>
      <c r="K473" s="189" t="s">
        <v>130</v>
      </c>
      <c r="L473" s="39"/>
      <c r="M473" s="194" t="s">
        <v>40</v>
      </c>
      <c r="N473" s="195" t="s">
        <v>49</v>
      </c>
      <c r="O473" s="64"/>
      <c r="P473" s="196">
        <f>O473*H473</f>
        <v>0</v>
      </c>
      <c r="Q473" s="196">
        <v>0</v>
      </c>
      <c r="R473" s="196">
        <f>Q473*H473</f>
        <v>0</v>
      </c>
      <c r="S473" s="196">
        <v>0</v>
      </c>
      <c r="T473" s="197">
        <f>S473*H473</f>
        <v>0</v>
      </c>
      <c r="U473" s="34"/>
      <c r="V473" s="34"/>
      <c r="W473" s="34"/>
      <c r="X473" s="34"/>
      <c r="Y473" s="34"/>
      <c r="Z473" s="34"/>
      <c r="AA473" s="34"/>
      <c r="AB473" s="34"/>
      <c r="AC473" s="34"/>
      <c r="AD473" s="34"/>
      <c r="AE473" s="34"/>
      <c r="AR473" s="198" t="s">
        <v>293</v>
      </c>
      <c r="AT473" s="198" t="s">
        <v>126</v>
      </c>
      <c r="AU473" s="198" t="s">
        <v>88</v>
      </c>
      <c r="AY473" s="17" t="s">
        <v>123</v>
      </c>
      <c r="BE473" s="199">
        <f>IF(N473="základní",J473,0)</f>
        <v>0</v>
      </c>
      <c r="BF473" s="199">
        <f>IF(N473="snížená",J473,0)</f>
        <v>0</v>
      </c>
      <c r="BG473" s="199">
        <f>IF(N473="zákl. přenesená",J473,0)</f>
        <v>0</v>
      </c>
      <c r="BH473" s="199">
        <f>IF(N473="sníž. přenesená",J473,0)</f>
        <v>0</v>
      </c>
      <c r="BI473" s="199">
        <f>IF(N473="nulová",J473,0)</f>
        <v>0</v>
      </c>
      <c r="BJ473" s="17" t="s">
        <v>86</v>
      </c>
      <c r="BK473" s="199">
        <f>ROUND(I473*H473,2)</f>
        <v>0</v>
      </c>
      <c r="BL473" s="17" t="s">
        <v>293</v>
      </c>
      <c r="BM473" s="198" t="s">
        <v>623</v>
      </c>
    </row>
    <row r="474" spans="1:65" s="2" customFormat="1" ht="29.25">
      <c r="A474" s="34"/>
      <c r="B474" s="35"/>
      <c r="C474" s="36"/>
      <c r="D474" s="200" t="s">
        <v>133</v>
      </c>
      <c r="E474" s="36"/>
      <c r="F474" s="201" t="s">
        <v>624</v>
      </c>
      <c r="G474" s="36"/>
      <c r="H474" s="36"/>
      <c r="I474" s="108"/>
      <c r="J474" s="36"/>
      <c r="K474" s="36"/>
      <c r="L474" s="39"/>
      <c r="M474" s="202"/>
      <c r="N474" s="203"/>
      <c r="O474" s="64"/>
      <c r="P474" s="64"/>
      <c r="Q474" s="64"/>
      <c r="R474" s="64"/>
      <c r="S474" s="64"/>
      <c r="T474" s="65"/>
      <c r="U474" s="34"/>
      <c r="V474" s="34"/>
      <c r="W474" s="34"/>
      <c r="X474" s="34"/>
      <c r="Y474" s="34"/>
      <c r="Z474" s="34"/>
      <c r="AA474" s="34"/>
      <c r="AB474" s="34"/>
      <c r="AC474" s="34"/>
      <c r="AD474" s="34"/>
      <c r="AE474" s="34"/>
      <c r="AT474" s="17" t="s">
        <v>133</v>
      </c>
      <c r="AU474" s="17" t="s">
        <v>88</v>
      </c>
    </row>
    <row r="475" spans="1:65" s="2" customFormat="1" ht="126.75">
      <c r="A475" s="34"/>
      <c r="B475" s="35"/>
      <c r="C475" s="36"/>
      <c r="D475" s="200" t="s">
        <v>202</v>
      </c>
      <c r="E475" s="36"/>
      <c r="F475" s="204" t="s">
        <v>625</v>
      </c>
      <c r="G475" s="36"/>
      <c r="H475" s="36"/>
      <c r="I475" s="108"/>
      <c r="J475" s="36"/>
      <c r="K475" s="36"/>
      <c r="L475" s="39"/>
      <c r="M475" s="202"/>
      <c r="N475" s="203"/>
      <c r="O475" s="64"/>
      <c r="P475" s="64"/>
      <c r="Q475" s="64"/>
      <c r="R475" s="64"/>
      <c r="S475" s="64"/>
      <c r="T475" s="65"/>
      <c r="U475" s="34"/>
      <c r="V475" s="34"/>
      <c r="W475" s="34"/>
      <c r="X475" s="34"/>
      <c r="Y475" s="34"/>
      <c r="Z475" s="34"/>
      <c r="AA475" s="34"/>
      <c r="AB475" s="34"/>
      <c r="AC475" s="34"/>
      <c r="AD475" s="34"/>
      <c r="AE475" s="34"/>
      <c r="AT475" s="17" t="s">
        <v>202</v>
      </c>
      <c r="AU475" s="17" t="s">
        <v>88</v>
      </c>
    </row>
    <row r="476" spans="1:65" s="12" customFormat="1" ht="22.9" customHeight="1">
      <c r="B476" s="171"/>
      <c r="C476" s="172"/>
      <c r="D476" s="173" t="s">
        <v>77</v>
      </c>
      <c r="E476" s="185" t="s">
        <v>626</v>
      </c>
      <c r="F476" s="185" t="s">
        <v>627</v>
      </c>
      <c r="G476" s="172"/>
      <c r="H476" s="172"/>
      <c r="I476" s="175"/>
      <c r="J476" s="186">
        <f>BK476</f>
        <v>0</v>
      </c>
      <c r="K476" s="172"/>
      <c r="L476" s="177"/>
      <c r="M476" s="178"/>
      <c r="N476" s="179"/>
      <c r="O476" s="179"/>
      <c r="P476" s="180">
        <f>SUM(P477:P686)</f>
        <v>0</v>
      </c>
      <c r="Q476" s="179"/>
      <c r="R476" s="180">
        <f>SUM(R477:R686)</f>
        <v>117.85856649999999</v>
      </c>
      <c r="S476" s="179"/>
      <c r="T476" s="181">
        <f>SUM(T477:T686)</f>
        <v>0.90501699999999996</v>
      </c>
      <c r="AR476" s="182" t="s">
        <v>88</v>
      </c>
      <c r="AT476" s="183" t="s">
        <v>77</v>
      </c>
      <c r="AU476" s="183" t="s">
        <v>86</v>
      </c>
      <c r="AY476" s="182" t="s">
        <v>123</v>
      </c>
      <c r="BK476" s="184">
        <f>SUM(BK477:BK686)</f>
        <v>0</v>
      </c>
    </row>
    <row r="477" spans="1:65" s="2" customFormat="1" ht="16.5" customHeight="1">
      <c r="A477" s="34"/>
      <c r="B477" s="35"/>
      <c r="C477" s="187" t="s">
        <v>628</v>
      </c>
      <c r="D477" s="187" t="s">
        <v>126</v>
      </c>
      <c r="E477" s="188" t="s">
        <v>629</v>
      </c>
      <c r="F477" s="189" t="s">
        <v>630</v>
      </c>
      <c r="G477" s="190" t="s">
        <v>173</v>
      </c>
      <c r="H477" s="191">
        <v>77.900000000000006</v>
      </c>
      <c r="I477" s="192"/>
      <c r="J477" s="193">
        <f>ROUND(I477*H477,2)</f>
        <v>0</v>
      </c>
      <c r="K477" s="189" t="s">
        <v>130</v>
      </c>
      <c r="L477" s="39"/>
      <c r="M477" s="194" t="s">
        <v>40</v>
      </c>
      <c r="N477" s="195" t="s">
        <v>49</v>
      </c>
      <c r="O477" s="64"/>
      <c r="P477" s="196">
        <f>O477*H477</f>
        <v>0</v>
      </c>
      <c r="Q477" s="196">
        <v>0</v>
      </c>
      <c r="R477" s="196">
        <f>Q477*H477</f>
        <v>0</v>
      </c>
      <c r="S477" s="196">
        <v>1.7600000000000001E-3</v>
      </c>
      <c r="T477" s="197">
        <f>S477*H477</f>
        <v>0.137104</v>
      </c>
      <c r="U477" s="34"/>
      <c r="V477" s="34"/>
      <c r="W477" s="34"/>
      <c r="X477" s="34"/>
      <c r="Y477" s="34"/>
      <c r="Z477" s="34"/>
      <c r="AA477" s="34"/>
      <c r="AB477" s="34"/>
      <c r="AC477" s="34"/>
      <c r="AD477" s="34"/>
      <c r="AE477" s="34"/>
      <c r="AR477" s="198" t="s">
        <v>293</v>
      </c>
      <c r="AT477" s="198" t="s">
        <v>126</v>
      </c>
      <c r="AU477" s="198" t="s">
        <v>88</v>
      </c>
      <c r="AY477" s="17" t="s">
        <v>123</v>
      </c>
      <c r="BE477" s="199">
        <f>IF(N477="základní",J477,0)</f>
        <v>0</v>
      </c>
      <c r="BF477" s="199">
        <f>IF(N477="snížená",J477,0)</f>
        <v>0</v>
      </c>
      <c r="BG477" s="199">
        <f>IF(N477="zákl. přenesená",J477,0)</f>
        <v>0</v>
      </c>
      <c r="BH477" s="199">
        <f>IF(N477="sníž. přenesená",J477,0)</f>
        <v>0</v>
      </c>
      <c r="BI477" s="199">
        <f>IF(N477="nulová",J477,0)</f>
        <v>0</v>
      </c>
      <c r="BJ477" s="17" t="s">
        <v>86</v>
      </c>
      <c r="BK477" s="199">
        <f>ROUND(I477*H477,2)</f>
        <v>0</v>
      </c>
      <c r="BL477" s="17" t="s">
        <v>293</v>
      </c>
      <c r="BM477" s="198" t="s">
        <v>631</v>
      </c>
    </row>
    <row r="478" spans="1:65" s="2" customFormat="1" ht="11.25">
      <c r="A478" s="34"/>
      <c r="B478" s="35"/>
      <c r="C478" s="36"/>
      <c r="D478" s="200" t="s">
        <v>133</v>
      </c>
      <c r="E478" s="36"/>
      <c r="F478" s="201" t="s">
        <v>632</v>
      </c>
      <c r="G478" s="36"/>
      <c r="H478" s="36"/>
      <c r="I478" s="108"/>
      <c r="J478" s="36"/>
      <c r="K478" s="36"/>
      <c r="L478" s="39"/>
      <c r="M478" s="202"/>
      <c r="N478" s="203"/>
      <c r="O478" s="64"/>
      <c r="P478" s="64"/>
      <c r="Q478" s="64"/>
      <c r="R478" s="64"/>
      <c r="S478" s="64"/>
      <c r="T478" s="65"/>
      <c r="U478" s="34"/>
      <c r="V478" s="34"/>
      <c r="W478" s="34"/>
      <c r="X478" s="34"/>
      <c r="Y478" s="34"/>
      <c r="Z478" s="34"/>
      <c r="AA478" s="34"/>
      <c r="AB478" s="34"/>
      <c r="AC478" s="34"/>
      <c r="AD478" s="34"/>
      <c r="AE478" s="34"/>
      <c r="AT478" s="17" t="s">
        <v>133</v>
      </c>
      <c r="AU478" s="17" t="s">
        <v>88</v>
      </c>
    </row>
    <row r="479" spans="1:65" s="13" customFormat="1" ht="11.25">
      <c r="B479" s="205"/>
      <c r="C479" s="206"/>
      <c r="D479" s="200" t="s">
        <v>136</v>
      </c>
      <c r="E479" s="207" t="s">
        <v>40</v>
      </c>
      <c r="F479" s="208" t="s">
        <v>633</v>
      </c>
      <c r="G479" s="206"/>
      <c r="H479" s="209">
        <v>14.3</v>
      </c>
      <c r="I479" s="210"/>
      <c r="J479" s="206"/>
      <c r="K479" s="206"/>
      <c r="L479" s="211"/>
      <c r="M479" s="212"/>
      <c r="N479" s="213"/>
      <c r="O479" s="213"/>
      <c r="P479" s="213"/>
      <c r="Q479" s="213"/>
      <c r="R479" s="213"/>
      <c r="S479" s="213"/>
      <c r="T479" s="214"/>
      <c r="AT479" s="215" t="s">
        <v>136</v>
      </c>
      <c r="AU479" s="215" t="s">
        <v>88</v>
      </c>
      <c r="AV479" s="13" t="s">
        <v>88</v>
      </c>
      <c r="AW479" s="13" t="s">
        <v>38</v>
      </c>
      <c r="AX479" s="13" t="s">
        <v>78</v>
      </c>
      <c r="AY479" s="215" t="s">
        <v>123</v>
      </c>
    </row>
    <row r="480" spans="1:65" s="13" customFormat="1" ht="11.25">
      <c r="B480" s="205"/>
      <c r="C480" s="206"/>
      <c r="D480" s="200" t="s">
        <v>136</v>
      </c>
      <c r="E480" s="207" t="s">
        <v>40</v>
      </c>
      <c r="F480" s="208" t="s">
        <v>634</v>
      </c>
      <c r="G480" s="206"/>
      <c r="H480" s="209">
        <v>26.6</v>
      </c>
      <c r="I480" s="210"/>
      <c r="J480" s="206"/>
      <c r="K480" s="206"/>
      <c r="L480" s="211"/>
      <c r="M480" s="212"/>
      <c r="N480" s="213"/>
      <c r="O480" s="213"/>
      <c r="P480" s="213"/>
      <c r="Q480" s="213"/>
      <c r="R480" s="213"/>
      <c r="S480" s="213"/>
      <c r="T480" s="214"/>
      <c r="AT480" s="215" t="s">
        <v>136</v>
      </c>
      <c r="AU480" s="215" t="s">
        <v>88</v>
      </c>
      <c r="AV480" s="13" t="s">
        <v>88</v>
      </c>
      <c r="AW480" s="13" t="s">
        <v>38</v>
      </c>
      <c r="AX480" s="13" t="s">
        <v>78</v>
      </c>
      <c r="AY480" s="215" t="s">
        <v>123</v>
      </c>
    </row>
    <row r="481" spans="1:65" s="13" customFormat="1" ht="11.25">
      <c r="B481" s="205"/>
      <c r="C481" s="206"/>
      <c r="D481" s="200" t="s">
        <v>136</v>
      </c>
      <c r="E481" s="207" t="s">
        <v>40</v>
      </c>
      <c r="F481" s="208" t="s">
        <v>635</v>
      </c>
      <c r="G481" s="206"/>
      <c r="H481" s="209">
        <v>37</v>
      </c>
      <c r="I481" s="210"/>
      <c r="J481" s="206"/>
      <c r="K481" s="206"/>
      <c r="L481" s="211"/>
      <c r="M481" s="212"/>
      <c r="N481" s="213"/>
      <c r="O481" s="213"/>
      <c r="P481" s="213"/>
      <c r="Q481" s="213"/>
      <c r="R481" s="213"/>
      <c r="S481" s="213"/>
      <c r="T481" s="214"/>
      <c r="AT481" s="215" t="s">
        <v>136</v>
      </c>
      <c r="AU481" s="215" t="s">
        <v>88</v>
      </c>
      <c r="AV481" s="13" t="s">
        <v>88</v>
      </c>
      <c r="AW481" s="13" t="s">
        <v>38</v>
      </c>
      <c r="AX481" s="13" t="s">
        <v>78</v>
      </c>
      <c r="AY481" s="215" t="s">
        <v>123</v>
      </c>
    </row>
    <row r="482" spans="1:65" s="2" customFormat="1" ht="16.5" customHeight="1">
      <c r="A482" s="34"/>
      <c r="B482" s="35"/>
      <c r="C482" s="187" t="s">
        <v>636</v>
      </c>
      <c r="D482" s="187" t="s">
        <v>126</v>
      </c>
      <c r="E482" s="188" t="s">
        <v>637</v>
      </c>
      <c r="F482" s="189" t="s">
        <v>638</v>
      </c>
      <c r="G482" s="190" t="s">
        <v>173</v>
      </c>
      <c r="H482" s="191">
        <v>45.8</v>
      </c>
      <c r="I482" s="192"/>
      <c r="J482" s="193">
        <f>ROUND(I482*H482,2)</f>
        <v>0</v>
      </c>
      <c r="K482" s="189" t="s">
        <v>130</v>
      </c>
      <c r="L482" s="39"/>
      <c r="M482" s="194" t="s">
        <v>40</v>
      </c>
      <c r="N482" s="195" t="s">
        <v>49</v>
      </c>
      <c r="O482" s="64"/>
      <c r="P482" s="196">
        <f>O482*H482</f>
        <v>0</v>
      </c>
      <c r="Q482" s="196">
        <v>0</v>
      </c>
      <c r="R482" s="196">
        <f>Q482*H482</f>
        <v>0</v>
      </c>
      <c r="S482" s="196">
        <v>1.6999999999999999E-3</v>
      </c>
      <c r="T482" s="197">
        <f>S482*H482</f>
        <v>7.7859999999999985E-2</v>
      </c>
      <c r="U482" s="34"/>
      <c r="V482" s="34"/>
      <c r="W482" s="34"/>
      <c r="X482" s="34"/>
      <c r="Y482" s="34"/>
      <c r="Z482" s="34"/>
      <c r="AA482" s="34"/>
      <c r="AB482" s="34"/>
      <c r="AC482" s="34"/>
      <c r="AD482" s="34"/>
      <c r="AE482" s="34"/>
      <c r="AR482" s="198" t="s">
        <v>293</v>
      </c>
      <c r="AT482" s="198" t="s">
        <v>126</v>
      </c>
      <c r="AU482" s="198" t="s">
        <v>88</v>
      </c>
      <c r="AY482" s="17" t="s">
        <v>123</v>
      </c>
      <c r="BE482" s="199">
        <f>IF(N482="základní",J482,0)</f>
        <v>0</v>
      </c>
      <c r="BF482" s="199">
        <f>IF(N482="snížená",J482,0)</f>
        <v>0</v>
      </c>
      <c r="BG482" s="199">
        <f>IF(N482="zákl. přenesená",J482,0)</f>
        <v>0</v>
      </c>
      <c r="BH482" s="199">
        <f>IF(N482="sníž. přenesená",J482,0)</f>
        <v>0</v>
      </c>
      <c r="BI482" s="199">
        <f>IF(N482="nulová",J482,0)</f>
        <v>0</v>
      </c>
      <c r="BJ482" s="17" t="s">
        <v>86</v>
      </c>
      <c r="BK482" s="199">
        <f>ROUND(I482*H482,2)</f>
        <v>0</v>
      </c>
      <c r="BL482" s="17" t="s">
        <v>293</v>
      </c>
      <c r="BM482" s="198" t="s">
        <v>639</v>
      </c>
    </row>
    <row r="483" spans="1:65" s="2" customFormat="1" ht="11.25">
      <c r="A483" s="34"/>
      <c r="B483" s="35"/>
      <c r="C483" s="36"/>
      <c r="D483" s="200" t="s">
        <v>133</v>
      </c>
      <c r="E483" s="36"/>
      <c r="F483" s="201" t="s">
        <v>640</v>
      </c>
      <c r="G483" s="36"/>
      <c r="H483" s="36"/>
      <c r="I483" s="108"/>
      <c r="J483" s="36"/>
      <c r="K483" s="36"/>
      <c r="L483" s="39"/>
      <c r="M483" s="202"/>
      <c r="N483" s="203"/>
      <c r="O483" s="64"/>
      <c r="P483" s="64"/>
      <c r="Q483" s="64"/>
      <c r="R483" s="64"/>
      <c r="S483" s="64"/>
      <c r="T483" s="65"/>
      <c r="U483" s="34"/>
      <c r="V483" s="34"/>
      <c r="W483" s="34"/>
      <c r="X483" s="34"/>
      <c r="Y483" s="34"/>
      <c r="Z483" s="34"/>
      <c r="AA483" s="34"/>
      <c r="AB483" s="34"/>
      <c r="AC483" s="34"/>
      <c r="AD483" s="34"/>
      <c r="AE483" s="34"/>
      <c r="AT483" s="17" t="s">
        <v>133</v>
      </c>
      <c r="AU483" s="17" t="s">
        <v>88</v>
      </c>
    </row>
    <row r="484" spans="1:65" s="13" customFormat="1" ht="11.25">
      <c r="B484" s="205"/>
      <c r="C484" s="206"/>
      <c r="D484" s="200" t="s">
        <v>136</v>
      </c>
      <c r="E484" s="207" t="s">
        <v>40</v>
      </c>
      <c r="F484" s="208" t="s">
        <v>641</v>
      </c>
      <c r="G484" s="206"/>
      <c r="H484" s="209">
        <v>13</v>
      </c>
      <c r="I484" s="210"/>
      <c r="J484" s="206"/>
      <c r="K484" s="206"/>
      <c r="L484" s="211"/>
      <c r="M484" s="212"/>
      <c r="N484" s="213"/>
      <c r="O484" s="213"/>
      <c r="P484" s="213"/>
      <c r="Q484" s="213"/>
      <c r="R484" s="213"/>
      <c r="S484" s="213"/>
      <c r="T484" s="214"/>
      <c r="AT484" s="215" t="s">
        <v>136</v>
      </c>
      <c r="AU484" s="215" t="s">
        <v>88</v>
      </c>
      <c r="AV484" s="13" t="s">
        <v>88</v>
      </c>
      <c r="AW484" s="13" t="s">
        <v>38</v>
      </c>
      <c r="AX484" s="13" t="s">
        <v>78</v>
      </c>
      <c r="AY484" s="215" t="s">
        <v>123</v>
      </c>
    </row>
    <row r="485" spans="1:65" s="13" customFormat="1" ht="11.25">
      <c r="B485" s="205"/>
      <c r="C485" s="206"/>
      <c r="D485" s="200" t="s">
        <v>136</v>
      </c>
      <c r="E485" s="207" t="s">
        <v>40</v>
      </c>
      <c r="F485" s="208" t="s">
        <v>642</v>
      </c>
      <c r="G485" s="206"/>
      <c r="H485" s="209">
        <v>20</v>
      </c>
      <c r="I485" s="210"/>
      <c r="J485" s="206"/>
      <c r="K485" s="206"/>
      <c r="L485" s="211"/>
      <c r="M485" s="212"/>
      <c r="N485" s="213"/>
      <c r="O485" s="213"/>
      <c r="P485" s="213"/>
      <c r="Q485" s="213"/>
      <c r="R485" s="213"/>
      <c r="S485" s="213"/>
      <c r="T485" s="214"/>
      <c r="AT485" s="215" t="s">
        <v>136</v>
      </c>
      <c r="AU485" s="215" t="s">
        <v>88</v>
      </c>
      <c r="AV485" s="13" t="s">
        <v>88</v>
      </c>
      <c r="AW485" s="13" t="s">
        <v>38</v>
      </c>
      <c r="AX485" s="13" t="s">
        <v>78</v>
      </c>
      <c r="AY485" s="215" t="s">
        <v>123</v>
      </c>
    </row>
    <row r="486" spans="1:65" s="13" customFormat="1" ht="11.25">
      <c r="B486" s="205"/>
      <c r="C486" s="206"/>
      <c r="D486" s="200" t="s">
        <v>136</v>
      </c>
      <c r="E486" s="207" t="s">
        <v>40</v>
      </c>
      <c r="F486" s="208" t="s">
        <v>643</v>
      </c>
      <c r="G486" s="206"/>
      <c r="H486" s="209">
        <v>12.8</v>
      </c>
      <c r="I486" s="210"/>
      <c r="J486" s="206"/>
      <c r="K486" s="206"/>
      <c r="L486" s="211"/>
      <c r="M486" s="212"/>
      <c r="N486" s="213"/>
      <c r="O486" s="213"/>
      <c r="P486" s="213"/>
      <c r="Q486" s="213"/>
      <c r="R486" s="213"/>
      <c r="S486" s="213"/>
      <c r="T486" s="214"/>
      <c r="AT486" s="215" t="s">
        <v>136</v>
      </c>
      <c r="AU486" s="215" t="s">
        <v>88</v>
      </c>
      <c r="AV486" s="13" t="s">
        <v>88</v>
      </c>
      <c r="AW486" s="13" t="s">
        <v>38</v>
      </c>
      <c r="AX486" s="13" t="s">
        <v>78</v>
      </c>
      <c r="AY486" s="215" t="s">
        <v>123</v>
      </c>
    </row>
    <row r="487" spans="1:65" s="2" customFormat="1" ht="16.5" customHeight="1">
      <c r="A487" s="34"/>
      <c r="B487" s="35"/>
      <c r="C487" s="187" t="s">
        <v>644</v>
      </c>
      <c r="D487" s="187" t="s">
        <v>126</v>
      </c>
      <c r="E487" s="188" t="s">
        <v>645</v>
      </c>
      <c r="F487" s="189" t="s">
        <v>646</v>
      </c>
      <c r="G487" s="190" t="s">
        <v>173</v>
      </c>
      <c r="H487" s="191">
        <v>77.900000000000006</v>
      </c>
      <c r="I487" s="192"/>
      <c r="J487" s="193">
        <f>ROUND(I487*H487,2)</f>
        <v>0</v>
      </c>
      <c r="K487" s="189" t="s">
        <v>130</v>
      </c>
      <c r="L487" s="39"/>
      <c r="M487" s="194" t="s">
        <v>40</v>
      </c>
      <c r="N487" s="195" t="s">
        <v>49</v>
      </c>
      <c r="O487" s="64"/>
      <c r="P487" s="196">
        <f>O487*H487</f>
        <v>0</v>
      </c>
      <c r="Q487" s="196">
        <v>0</v>
      </c>
      <c r="R487" s="196">
        <f>Q487*H487</f>
        <v>0</v>
      </c>
      <c r="S487" s="196">
        <v>1.7700000000000001E-3</v>
      </c>
      <c r="T487" s="197">
        <f>S487*H487</f>
        <v>0.13788300000000001</v>
      </c>
      <c r="U487" s="34"/>
      <c r="V487" s="34"/>
      <c r="W487" s="34"/>
      <c r="X487" s="34"/>
      <c r="Y487" s="34"/>
      <c r="Z487" s="34"/>
      <c r="AA487" s="34"/>
      <c r="AB487" s="34"/>
      <c r="AC487" s="34"/>
      <c r="AD487" s="34"/>
      <c r="AE487" s="34"/>
      <c r="AR487" s="198" t="s">
        <v>293</v>
      </c>
      <c r="AT487" s="198" t="s">
        <v>126</v>
      </c>
      <c r="AU487" s="198" t="s">
        <v>88</v>
      </c>
      <c r="AY487" s="17" t="s">
        <v>123</v>
      </c>
      <c r="BE487" s="199">
        <f>IF(N487="základní",J487,0)</f>
        <v>0</v>
      </c>
      <c r="BF487" s="199">
        <f>IF(N487="snížená",J487,0)</f>
        <v>0</v>
      </c>
      <c r="BG487" s="199">
        <f>IF(N487="zákl. přenesená",J487,0)</f>
        <v>0</v>
      </c>
      <c r="BH487" s="199">
        <f>IF(N487="sníž. přenesená",J487,0)</f>
        <v>0</v>
      </c>
      <c r="BI487" s="199">
        <f>IF(N487="nulová",J487,0)</f>
        <v>0</v>
      </c>
      <c r="BJ487" s="17" t="s">
        <v>86</v>
      </c>
      <c r="BK487" s="199">
        <f>ROUND(I487*H487,2)</f>
        <v>0</v>
      </c>
      <c r="BL487" s="17" t="s">
        <v>293</v>
      </c>
      <c r="BM487" s="198" t="s">
        <v>647</v>
      </c>
    </row>
    <row r="488" spans="1:65" s="2" customFormat="1" ht="19.5">
      <c r="A488" s="34"/>
      <c r="B488" s="35"/>
      <c r="C488" s="36"/>
      <c r="D488" s="200" t="s">
        <v>133</v>
      </c>
      <c r="E488" s="36"/>
      <c r="F488" s="201" t="s">
        <v>648</v>
      </c>
      <c r="G488" s="36"/>
      <c r="H488" s="36"/>
      <c r="I488" s="108"/>
      <c r="J488" s="36"/>
      <c r="K488" s="36"/>
      <c r="L488" s="39"/>
      <c r="M488" s="202"/>
      <c r="N488" s="203"/>
      <c r="O488" s="64"/>
      <c r="P488" s="64"/>
      <c r="Q488" s="64"/>
      <c r="R488" s="64"/>
      <c r="S488" s="64"/>
      <c r="T488" s="65"/>
      <c r="U488" s="34"/>
      <c r="V488" s="34"/>
      <c r="W488" s="34"/>
      <c r="X488" s="34"/>
      <c r="Y488" s="34"/>
      <c r="Z488" s="34"/>
      <c r="AA488" s="34"/>
      <c r="AB488" s="34"/>
      <c r="AC488" s="34"/>
      <c r="AD488" s="34"/>
      <c r="AE488" s="34"/>
      <c r="AT488" s="17" t="s">
        <v>133</v>
      </c>
      <c r="AU488" s="17" t="s">
        <v>88</v>
      </c>
    </row>
    <row r="489" spans="1:65" s="13" customFormat="1" ht="11.25">
      <c r="B489" s="205"/>
      <c r="C489" s="206"/>
      <c r="D489" s="200" t="s">
        <v>136</v>
      </c>
      <c r="E489" s="207" t="s">
        <v>40</v>
      </c>
      <c r="F489" s="208" t="s">
        <v>633</v>
      </c>
      <c r="G489" s="206"/>
      <c r="H489" s="209">
        <v>14.3</v>
      </c>
      <c r="I489" s="210"/>
      <c r="J489" s="206"/>
      <c r="K489" s="206"/>
      <c r="L489" s="211"/>
      <c r="M489" s="212"/>
      <c r="N489" s="213"/>
      <c r="O489" s="213"/>
      <c r="P489" s="213"/>
      <c r="Q489" s="213"/>
      <c r="R489" s="213"/>
      <c r="S489" s="213"/>
      <c r="T489" s="214"/>
      <c r="AT489" s="215" t="s">
        <v>136</v>
      </c>
      <c r="AU489" s="215" t="s">
        <v>88</v>
      </c>
      <c r="AV489" s="13" t="s">
        <v>88</v>
      </c>
      <c r="AW489" s="13" t="s">
        <v>38</v>
      </c>
      <c r="AX489" s="13" t="s">
        <v>78</v>
      </c>
      <c r="AY489" s="215" t="s">
        <v>123</v>
      </c>
    </row>
    <row r="490" spans="1:65" s="13" customFormat="1" ht="11.25">
      <c r="B490" s="205"/>
      <c r="C490" s="206"/>
      <c r="D490" s="200" t="s">
        <v>136</v>
      </c>
      <c r="E490" s="207" t="s">
        <v>40</v>
      </c>
      <c r="F490" s="208" t="s">
        <v>634</v>
      </c>
      <c r="G490" s="206"/>
      <c r="H490" s="209">
        <v>26.6</v>
      </c>
      <c r="I490" s="210"/>
      <c r="J490" s="206"/>
      <c r="K490" s="206"/>
      <c r="L490" s="211"/>
      <c r="M490" s="212"/>
      <c r="N490" s="213"/>
      <c r="O490" s="213"/>
      <c r="P490" s="213"/>
      <c r="Q490" s="213"/>
      <c r="R490" s="213"/>
      <c r="S490" s="213"/>
      <c r="T490" s="214"/>
      <c r="AT490" s="215" t="s">
        <v>136</v>
      </c>
      <c r="AU490" s="215" t="s">
        <v>88</v>
      </c>
      <c r="AV490" s="13" t="s">
        <v>88</v>
      </c>
      <c r="AW490" s="13" t="s">
        <v>38</v>
      </c>
      <c r="AX490" s="13" t="s">
        <v>78</v>
      </c>
      <c r="AY490" s="215" t="s">
        <v>123</v>
      </c>
    </row>
    <row r="491" spans="1:65" s="13" customFormat="1" ht="11.25">
      <c r="B491" s="205"/>
      <c r="C491" s="206"/>
      <c r="D491" s="200" t="s">
        <v>136</v>
      </c>
      <c r="E491" s="207" t="s">
        <v>40</v>
      </c>
      <c r="F491" s="208" t="s">
        <v>635</v>
      </c>
      <c r="G491" s="206"/>
      <c r="H491" s="209">
        <v>37</v>
      </c>
      <c r="I491" s="210"/>
      <c r="J491" s="206"/>
      <c r="K491" s="206"/>
      <c r="L491" s="211"/>
      <c r="M491" s="212"/>
      <c r="N491" s="213"/>
      <c r="O491" s="213"/>
      <c r="P491" s="213"/>
      <c r="Q491" s="213"/>
      <c r="R491" s="213"/>
      <c r="S491" s="213"/>
      <c r="T491" s="214"/>
      <c r="AT491" s="215" t="s">
        <v>136</v>
      </c>
      <c r="AU491" s="215" t="s">
        <v>88</v>
      </c>
      <c r="AV491" s="13" t="s">
        <v>88</v>
      </c>
      <c r="AW491" s="13" t="s">
        <v>38</v>
      </c>
      <c r="AX491" s="13" t="s">
        <v>78</v>
      </c>
      <c r="AY491" s="215" t="s">
        <v>123</v>
      </c>
    </row>
    <row r="492" spans="1:65" s="2" customFormat="1" ht="16.5" customHeight="1">
      <c r="A492" s="34"/>
      <c r="B492" s="35"/>
      <c r="C492" s="187" t="s">
        <v>649</v>
      </c>
      <c r="D492" s="187" t="s">
        <v>126</v>
      </c>
      <c r="E492" s="188" t="s">
        <v>650</v>
      </c>
      <c r="F492" s="189" t="s">
        <v>651</v>
      </c>
      <c r="G492" s="190" t="s">
        <v>173</v>
      </c>
      <c r="H492" s="191">
        <v>77.900000000000006</v>
      </c>
      <c r="I492" s="192"/>
      <c r="J492" s="193">
        <f>ROUND(I492*H492,2)</f>
        <v>0</v>
      </c>
      <c r="K492" s="189" t="s">
        <v>130</v>
      </c>
      <c r="L492" s="39"/>
      <c r="M492" s="194" t="s">
        <v>40</v>
      </c>
      <c r="N492" s="195" t="s">
        <v>49</v>
      </c>
      <c r="O492" s="64"/>
      <c r="P492" s="196">
        <f>O492*H492</f>
        <v>0</v>
      </c>
      <c r="Q492" s="196">
        <v>0</v>
      </c>
      <c r="R492" s="196">
        <f>Q492*H492</f>
        <v>0</v>
      </c>
      <c r="S492" s="196">
        <v>2E-3</v>
      </c>
      <c r="T492" s="197">
        <f>S492*H492</f>
        <v>0.15580000000000002</v>
      </c>
      <c r="U492" s="34"/>
      <c r="V492" s="34"/>
      <c r="W492" s="34"/>
      <c r="X492" s="34"/>
      <c r="Y492" s="34"/>
      <c r="Z492" s="34"/>
      <c r="AA492" s="34"/>
      <c r="AB492" s="34"/>
      <c r="AC492" s="34"/>
      <c r="AD492" s="34"/>
      <c r="AE492" s="34"/>
      <c r="AR492" s="198" t="s">
        <v>293</v>
      </c>
      <c r="AT492" s="198" t="s">
        <v>126</v>
      </c>
      <c r="AU492" s="198" t="s">
        <v>88</v>
      </c>
      <c r="AY492" s="17" t="s">
        <v>123</v>
      </c>
      <c r="BE492" s="199">
        <f>IF(N492="základní",J492,0)</f>
        <v>0</v>
      </c>
      <c r="BF492" s="199">
        <f>IF(N492="snížená",J492,0)</f>
        <v>0</v>
      </c>
      <c r="BG492" s="199">
        <f>IF(N492="zákl. přenesená",J492,0)</f>
        <v>0</v>
      </c>
      <c r="BH492" s="199">
        <f>IF(N492="sníž. přenesená",J492,0)</f>
        <v>0</v>
      </c>
      <c r="BI492" s="199">
        <f>IF(N492="nulová",J492,0)</f>
        <v>0</v>
      </c>
      <c r="BJ492" s="17" t="s">
        <v>86</v>
      </c>
      <c r="BK492" s="199">
        <f>ROUND(I492*H492,2)</f>
        <v>0</v>
      </c>
      <c r="BL492" s="17" t="s">
        <v>293</v>
      </c>
      <c r="BM492" s="198" t="s">
        <v>652</v>
      </c>
    </row>
    <row r="493" spans="1:65" s="2" customFormat="1" ht="11.25">
      <c r="A493" s="34"/>
      <c r="B493" s="35"/>
      <c r="C493" s="36"/>
      <c r="D493" s="200" t="s">
        <v>133</v>
      </c>
      <c r="E493" s="36"/>
      <c r="F493" s="201" t="s">
        <v>653</v>
      </c>
      <c r="G493" s="36"/>
      <c r="H493" s="36"/>
      <c r="I493" s="108"/>
      <c r="J493" s="36"/>
      <c r="K493" s="36"/>
      <c r="L493" s="39"/>
      <c r="M493" s="202"/>
      <c r="N493" s="203"/>
      <c r="O493" s="64"/>
      <c r="P493" s="64"/>
      <c r="Q493" s="64"/>
      <c r="R493" s="64"/>
      <c r="S493" s="64"/>
      <c r="T493" s="65"/>
      <c r="U493" s="34"/>
      <c r="V493" s="34"/>
      <c r="W493" s="34"/>
      <c r="X493" s="34"/>
      <c r="Y493" s="34"/>
      <c r="Z493" s="34"/>
      <c r="AA493" s="34"/>
      <c r="AB493" s="34"/>
      <c r="AC493" s="34"/>
      <c r="AD493" s="34"/>
      <c r="AE493" s="34"/>
      <c r="AT493" s="17" t="s">
        <v>133</v>
      </c>
      <c r="AU493" s="17" t="s">
        <v>88</v>
      </c>
    </row>
    <row r="494" spans="1:65" s="13" customFormat="1" ht="11.25">
      <c r="B494" s="205"/>
      <c r="C494" s="206"/>
      <c r="D494" s="200" t="s">
        <v>136</v>
      </c>
      <c r="E494" s="207" t="s">
        <v>40</v>
      </c>
      <c r="F494" s="208" t="s">
        <v>633</v>
      </c>
      <c r="G494" s="206"/>
      <c r="H494" s="209">
        <v>14.3</v>
      </c>
      <c r="I494" s="210"/>
      <c r="J494" s="206"/>
      <c r="K494" s="206"/>
      <c r="L494" s="211"/>
      <c r="M494" s="212"/>
      <c r="N494" s="213"/>
      <c r="O494" s="213"/>
      <c r="P494" s="213"/>
      <c r="Q494" s="213"/>
      <c r="R494" s="213"/>
      <c r="S494" s="213"/>
      <c r="T494" s="214"/>
      <c r="AT494" s="215" t="s">
        <v>136</v>
      </c>
      <c r="AU494" s="215" t="s">
        <v>88</v>
      </c>
      <c r="AV494" s="13" t="s">
        <v>88</v>
      </c>
      <c r="AW494" s="13" t="s">
        <v>38</v>
      </c>
      <c r="AX494" s="13" t="s">
        <v>78</v>
      </c>
      <c r="AY494" s="215" t="s">
        <v>123</v>
      </c>
    </row>
    <row r="495" spans="1:65" s="13" customFormat="1" ht="11.25">
      <c r="B495" s="205"/>
      <c r="C495" s="206"/>
      <c r="D495" s="200" t="s">
        <v>136</v>
      </c>
      <c r="E495" s="207" t="s">
        <v>40</v>
      </c>
      <c r="F495" s="208" t="s">
        <v>634</v>
      </c>
      <c r="G495" s="206"/>
      <c r="H495" s="209">
        <v>26.6</v>
      </c>
      <c r="I495" s="210"/>
      <c r="J495" s="206"/>
      <c r="K495" s="206"/>
      <c r="L495" s="211"/>
      <c r="M495" s="212"/>
      <c r="N495" s="213"/>
      <c r="O495" s="213"/>
      <c r="P495" s="213"/>
      <c r="Q495" s="213"/>
      <c r="R495" s="213"/>
      <c r="S495" s="213"/>
      <c r="T495" s="214"/>
      <c r="AT495" s="215" t="s">
        <v>136</v>
      </c>
      <c r="AU495" s="215" t="s">
        <v>88</v>
      </c>
      <c r="AV495" s="13" t="s">
        <v>88</v>
      </c>
      <c r="AW495" s="13" t="s">
        <v>38</v>
      </c>
      <c r="AX495" s="13" t="s">
        <v>78</v>
      </c>
      <c r="AY495" s="215" t="s">
        <v>123</v>
      </c>
    </row>
    <row r="496" spans="1:65" s="13" customFormat="1" ht="11.25">
      <c r="B496" s="205"/>
      <c r="C496" s="206"/>
      <c r="D496" s="200" t="s">
        <v>136</v>
      </c>
      <c r="E496" s="207" t="s">
        <v>40</v>
      </c>
      <c r="F496" s="208" t="s">
        <v>635</v>
      </c>
      <c r="G496" s="206"/>
      <c r="H496" s="209">
        <v>37</v>
      </c>
      <c r="I496" s="210"/>
      <c r="J496" s="206"/>
      <c r="K496" s="206"/>
      <c r="L496" s="211"/>
      <c r="M496" s="212"/>
      <c r="N496" s="213"/>
      <c r="O496" s="213"/>
      <c r="P496" s="213"/>
      <c r="Q496" s="213"/>
      <c r="R496" s="213"/>
      <c r="S496" s="213"/>
      <c r="T496" s="214"/>
      <c r="AT496" s="215" t="s">
        <v>136</v>
      </c>
      <c r="AU496" s="215" t="s">
        <v>88</v>
      </c>
      <c r="AV496" s="13" t="s">
        <v>88</v>
      </c>
      <c r="AW496" s="13" t="s">
        <v>38</v>
      </c>
      <c r="AX496" s="13" t="s">
        <v>78</v>
      </c>
      <c r="AY496" s="215" t="s">
        <v>123</v>
      </c>
    </row>
    <row r="497" spans="1:65" s="2" customFormat="1" ht="16.5" customHeight="1">
      <c r="A497" s="34"/>
      <c r="B497" s="35"/>
      <c r="C497" s="187" t="s">
        <v>654</v>
      </c>
      <c r="D497" s="187" t="s">
        <v>126</v>
      </c>
      <c r="E497" s="188" t="s">
        <v>655</v>
      </c>
      <c r="F497" s="189" t="s">
        <v>656</v>
      </c>
      <c r="G497" s="190" t="s">
        <v>173</v>
      </c>
      <c r="H497" s="191">
        <v>42.4</v>
      </c>
      <c r="I497" s="192"/>
      <c r="J497" s="193">
        <f>ROUND(I497*H497,2)</f>
        <v>0</v>
      </c>
      <c r="K497" s="189" t="s">
        <v>130</v>
      </c>
      <c r="L497" s="39"/>
      <c r="M497" s="194" t="s">
        <v>40</v>
      </c>
      <c r="N497" s="195" t="s">
        <v>49</v>
      </c>
      <c r="O497" s="64"/>
      <c r="P497" s="196">
        <f>O497*H497</f>
        <v>0</v>
      </c>
      <c r="Q497" s="196">
        <v>0</v>
      </c>
      <c r="R497" s="196">
        <f>Q497*H497</f>
        <v>0</v>
      </c>
      <c r="S497" s="196">
        <v>1.75E-3</v>
      </c>
      <c r="T497" s="197">
        <f>S497*H497</f>
        <v>7.4200000000000002E-2</v>
      </c>
      <c r="U497" s="34"/>
      <c r="V497" s="34"/>
      <c r="W497" s="34"/>
      <c r="X497" s="34"/>
      <c r="Y497" s="34"/>
      <c r="Z497" s="34"/>
      <c r="AA497" s="34"/>
      <c r="AB497" s="34"/>
      <c r="AC497" s="34"/>
      <c r="AD497" s="34"/>
      <c r="AE497" s="34"/>
      <c r="AR497" s="198" t="s">
        <v>293</v>
      </c>
      <c r="AT497" s="198" t="s">
        <v>126</v>
      </c>
      <c r="AU497" s="198" t="s">
        <v>88</v>
      </c>
      <c r="AY497" s="17" t="s">
        <v>123</v>
      </c>
      <c r="BE497" s="199">
        <f>IF(N497="základní",J497,0)</f>
        <v>0</v>
      </c>
      <c r="BF497" s="199">
        <f>IF(N497="snížená",J497,0)</f>
        <v>0</v>
      </c>
      <c r="BG497" s="199">
        <f>IF(N497="zákl. přenesená",J497,0)</f>
        <v>0</v>
      </c>
      <c r="BH497" s="199">
        <f>IF(N497="sníž. přenesená",J497,0)</f>
        <v>0</v>
      </c>
      <c r="BI497" s="199">
        <f>IF(N497="nulová",J497,0)</f>
        <v>0</v>
      </c>
      <c r="BJ497" s="17" t="s">
        <v>86</v>
      </c>
      <c r="BK497" s="199">
        <f>ROUND(I497*H497,2)</f>
        <v>0</v>
      </c>
      <c r="BL497" s="17" t="s">
        <v>293</v>
      </c>
      <c r="BM497" s="198" t="s">
        <v>657</v>
      </c>
    </row>
    <row r="498" spans="1:65" s="2" customFormat="1" ht="11.25">
      <c r="A498" s="34"/>
      <c r="B498" s="35"/>
      <c r="C498" s="36"/>
      <c r="D498" s="200" t="s">
        <v>133</v>
      </c>
      <c r="E498" s="36"/>
      <c r="F498" s="201" t="s">
        <v>658</v>
      </c>
      <c r="G498" s="36"/>
      <c r="H498" s="36"/>
      <c r="I498" s="108"/>
      <c r="J498" s="36"/>
      <c r="K498" s="36"/>
      <c r="L498" s="39"/>
      <c r="M498" s="202"/>
      <c r="N498" s="203"/>
      <c r="O498" s="64"/>
      <c r="P498" s="64"/>
      <c r="Q498" s="64"/>
      <c r="R498" s="64"/>
      <c r="S498" s="64"/>
      <c r="T498" s="65"/>
      <c r="U498" s="34"/>
      <c r="V498" s="34"/>
      <c r="W498" s="34"/>
      <c r="X498" s="34"/>
      <c r="Y498" s="34"/>
      <c r="Z498" s="34"/>
      <c r="AA498" s="34"/>
      <c r="AB498" s="34"/>
      <c r="AC498" s="34"/>
      <c r="AD498" s="34"/>
      <c r="AE498" s="34"/>
      <c r="AT498" s="17" t="s">
        <v>133</v>
      </c>
      <c r="AU498" s="17" t="s">
        <v>88</v>
      </c>
    </row>
    <row r="499" spans="1:65" s="13" customFormat="1" ht="11.25">
      <c r="B499" s="205"/>
      <c r="C499" s="206"/>
      <c r="D499" s="200" t="s">
        <v>136</v>
      </c>
      <c r="E499" s="207" t="s">
        <v>40</v>
      </c>
      <c r="F499" s="208" t="s">
        <v>641</v>
      </c>
      <c r="G499" s="206"/>
      <c r="H499" s="209">
        <v>13</v>
      </c>
      <c r="I499" s="210"/>
      <c r="J499" s="206"/>
      <c r="K499" s="206"/>
      <c r="L499" s="211"/>
      <c r="M499" s="212"/>
      <c r="N499" s="213"/>
      <c r="O499" s="213"/>
      <c r="P499" s="213"/>
      <c r="Q499" s="213"/>
      <c r="R499" s="213"/>
      <c r="S499" s="213"/>
      <c r="T499" s="214"/>
      <c r="AT499" s="215" t="s">
        <v>136</v>
      </c>
      <c r="AU499" s="215" t="s">
        <v>88</v>
      </c>
      <c r="AV499" s="13" t="s">
        <v>88</v>
      </c>
      <c r="AW499" s="13" t="s">
        <v>38</v>
      </c>
      <c r="AX499" s="13" t="s">
        <v>78</v>
      </c>
      <c r="AY499" s="215" t="s">
        <v>123</v>
      </c>
    </row>
    <row r="500" spans="1:65" s="13" customFormat="1" ht="11.25">
      <c r="B500" s="205"/>
      <c r="C500" s="206"/>
      <c r="D500" s="200" t="s">
        <v>136</v>
      </c>
      <c r="E500" s="207" t="s">
        <v>40</v>
      </c>
      <c r="F500" s="208" t="s">
        <v>643</v>
      </c>
      <c r="G500" s="206"/>
      <c r="H500" s="209">
        <v>12.8</v>
      </c>
      <c r="I500" s="210"/>
      <c r="J500" s="206"/>
      <c r="K500" s="206"/>
      <c r="L500" s="211"/>
      <c r="M500" s="212"/>
      <c r="N500" s="213"/>
      <c r="O500" s="213"/>
      <c r="P500" s="213"/>
      <c r="Q500" s="213"/>
      <c r="R500" s="213"/>
      <c r="S500" s="213"/>
      <c r="T500" s="214"/>
      <c r="AT500" s="215" t="s">
        <v>136</v>
      </c>
      <c r="AU500" s="215" t="s">
        <v>88</v>
      </c>
      <c r="AV500" s="13" t="s">
        <v>88</v>
      </c>
      <c r="AW500" s="13" t="s">
        <v>38</v>
      </c>
      <c r="AX500" s="13" t="s">
        <v>78</v>
      </c>
      <c r="AY500" s="215" t="s">
        <v>123</v>
      </c>
    </row>
    <row r="501" spans="1:65" s="13" customFormat="1" ht="11.25">
      <c r="B501" s="205"/>
      <c r="C501" s="206"/>
      <c r="D501" s="200" t="s">
        <v>136</v>
      </c>
      <c r="E501" s="207" t="s">
        <v>40</v>
      </c>
      <c r="F501" s="208" t="s">
        <v>659</v>
      </c>
      <c r="G501" s="206"/>
      <c r="H501" s="209">
        <v>16.600000000000001</v>
      </c>
      <c r="I501" s="210"/>
      <c r="J501" s="206"/>
      <c r="K501" s="206"/>
      <c r="L501" s="211"/>
      <c r="M501" s="212"/>
      <c r="N501" s="213"/>
      <c r="O501" s="213"/>
      <c r="P501" s="213"/>
      <c r="Q501" s="213"/>
      <c r="R501" s="213"/>
      <c r="S501" s="213"/>
      <c r="T501" s="214"/>
      <c r="AT501" s="215" t="s">
        <v>136</v>
      </c>
      <c r="AU501" s="215" t="s">
        <v>88</v>
      </c>
      <c r="AV501" s="13" t="s">
        <v>88</v>
      </c>
      <c r="AW501" s="13" t="s">
        <v>38</v>
      </c>
      <c r="AX501" s="13" t="s">
        <v>78</v>
      </c>
      <c r="AY501" s="215" t="s">
        <v>123</v>
      </c>
    </row>
    <row r="502" spans="1:65" s="2" customFormat="1" ht="21.75" customHeight="1">
      <c r="A502" s="34"/>
      <c r="B502" s="35"/>
      <c r="C502" s="187" t="s">
        <v>660</v>
      </c>
      <c r="D502" s="187" t="s">
        <v>126</v>
      </c>
      <c r="E502" s="188" t="s">
        <v>661</v>
      </c>
      <c r="F502" s="189" t="s">
        <v>662</v>
      </c>
      <c r="G502" s="190" t="s">
        <v>219</v>
      </c>
      <c r="H502" s="191">
        <v>6</v>
      </c>
      <c r="I502" s="192"/>
      <c r="J502" s="193">
        <f>ROUND(I502*H502,2)</f>
        <v>0</v>
      </c>
      <c r="K502" s="189" t="s">
        <v>130</v>
      </c>
      <c r="L502" s="39"/>
      <c r="M502" s="194" t="s">
        <v>40</v>
      </c>
      <c r="N502" s="195" t="s">
        <v>49</v>
      </c>
      <c r="O502" s="64"/>
      <c r="P502" s="196">
        <f>O502*H502</f>
        <v>0</v>
      </c>
      <c r="Q502" s="196">
        <v>0</v>
      </c>
      <c r="R502" s="196">
        <f>Q502*H502</f>
        <v>0</v>
      </c>
      <c r="S502" s="196">
        <v>1.8799999999999999E-3</v>
      </c>
      <c r="T502" s="197">
        <f>S502*H502</f>
        <v>1.128E-2</v>
      </c>
      <c r="U502" s="34"/>
      <c r="V502" s="34"/>
      <c r="W502" s="34"/>
      <c r="X502" s="34"/>
      <c r="Y502" s="34"/>
      <c r="Z502" s="34"/>
      <c r="AA502" s="34"/>
      <c r="AB502" s="34"/>
      <c r="AC502" s="34"/>
      <c r="AD502" s="34"/>
      <c r="AE502" s="34"/>
      <c r="AR502" s="198" t="s">
        <v>293</v>
      </c>
      <c r="AT502" s="198" t="s">
        <v>126</v>
      </c>
      <c r="AU502" s="198" t="s">
        <v>88</v>
      </c>
      <c r="AY502" s="17" t="s">
        <v>123</v>
      </c>
      <c r="BE502" s="199">
        <f>IF(N502="základní",J502,0)</f>
        <v>0</v>
      </c>
      <c r="BF502" s="199">
        <f>IF(N502="snížená",J502,0)</f>
        <v>0</v>
      </c>
      <c r="BG502" s="199">
        <f>IF(N502="zákl. přenesená",J502,0)</f>
        <v>0</v>
      </c>
      <c r="BH502" s="199">
        <f>IF(N502="sníž. přenesená",J502,0)</f>
        <v>0</v>
      </c>
      <c r="BI502" s="199">
        <f>IF(N502="nulová",J502,0)</f>
        <v>0</v>
      </c>
      <c r="BJ502" s="17" t="s">
        <v>86</v>
      </c>
      <c r="BK502" s="199">
        <f>ROUND(I502*H502,2)</f>
        <v>0</v>
      </c>
      <c r="BL502" s="17" t="s">
        <v>293</v>
      </c>
      <c r="BM502" s="198" t="s">
        <v>663</v>
      </c>
    </row>
    <row r="503" spans="1:65" s="2" customFormat="1" ht="19.5">
      <c r="A503" s="34"/>
      <c r="B503" s="35"/>
      <c r="C503" s="36"/>
      <c r="D503" s="200" t="s">
        <v>133</v>
      </c>
      <c r="E503" s="36"/>
      <c r="F503" s="201" t="s">
        <v>664</v>
      </c>
      <c r="G503" s="36"/>
      <c r="H503" s="36"/>
      <c r="I503" s="108"/>
      <c r="J503" s="36"/>
      <c r="K503" s="36"/>
      <c r="L503" s="39"/>
      <c r="M503" s="202"/>
      <c r="N503" s="203"/>
      <c r="O503" s="64"/>
      <c r="P503" s="64"/>
      <c r="Q503" s="64"/>
      <c r="R503" s="64"/>
      <c r="S503" s="64"/>
      <c r="T503" s="65"/>
      <c r="U503" s="34"/>
      <c r="V503" s="34"/>
      <c r="W503" s="34"/>
      <c r="X503" s="34"/>
      <c r="Y503" s="34"/>
      <c r="Z503" s="34"/>
      <c r="AA503" s="34"/>
      <c r="AB503" s="34"/>
      <c r="AC503" s="34"/>
      <c r="AD503" s="34"/>
      <c r="AE503" s="34"/>
      <c r="AT503" s="17" t="s">
        <v>133</v>
      </c>
      <c r="AU503" s="17" t="s">
        <v>88</v>
      </c>
    </row>
    <row r="504" spans="1:65" s="13" customFormat="1" ht="11.25">
      <c r="B504" s="205"/>
      <c r="C504" s="206"/>
      <c r="D504" s="200" t="s">
        <v>136</v>
      </c>
      <c r="E504" s="207" t="s">
        <v>40</v>
      </c>
      <c r="F504" s="208" t="s">
        <v>665</v>
      </c>
      <c r="G504" s="206"/>
      <c r="H504" s="209">
        <v>3</v>
      </c>
      <c r="I504" s="210"/>
      <c r="J504" s="206"/>
      <c r="K504" s="206"/>
      <c r="L504" s="211"/>
      <c r="M504" s="212"/>
      <c r="N504" s="213"/>
      <c r="O504" s="213"/>
      <c r="P504" s="213"/>
      <c r="Q504" s="213"/>
      <c r="R504" s="213"/>
      <c r="S504" s="213"/>
      <c r="T504" s="214"/>
      <c r="AT504" s="215" t="s">
        <v>136</v>
      </c>
      <c r="AU504" s="215" t="s">
        <v>88</v>
      </c>
      <c r="AV504" s="13" t="s">
        <v>88</v>
      </c>
      <c r="AW504" s="13" t="s">
        <v>38</v>
      </c>
      <c r="AX504" s="13" t="s">
        <v>78</v>
      </c>
      <c r="AY504" s="215" t="s">
        <v>123</v>
      </c>
    </row>
    <row r="505" spans="1:65" s="13" customFormat="1" ht="11.25">
      <c r="B505" s="205"/>
      <c r="C505" s="206"/>
      <c r="D505" s="200" t="s">
        <v>136</v>
      </c>
      <c r="E505" s="207" t="s">
        <v>40</v>
      </c>
      <c r="F505" s="208" t="s">
        <v>666</v>
      </c>
      <c r="G505" s="206"/>
      <c r="H505" s="209">
        <v>3</v>
      </c>
      <c r="I505" s="210"/>
      <c r="J505" s="206"/>
      <c r="K505" s="206"/>
      <c r="L505" s="211"/>
      <c r="M505" s="212"/>
      <c r="N505" s="213"/>
      <c r="O505" s="213"/>
      <c r="P505" s="213"/>
      <c r="Q505" s="213"/>
      <c r="R505" s="213"/>
      <c r="S505" s="213"/>
      <c r="T505" s="214"/>
      <c r="AT505" s="215" t="s">
        <v>136</v>
      </c>
      <c r="AU505" s="215" t="s">
        <v>88</v>
      </c>
      <c r="AV505" s="13" t="s">
        <v>88</v>
      </c>
      <c r="AW505" s="13" t="s">
        <v>38</v>
      </c>
      <c r="AX505" s="13" t="s">
        <v>78</v>
      </c>
      <c r="AY505" s="215" t="s">
        <v>123</v>
      </c>
    </row>
    <row r="506" spans="1:65" s="2" customFormat="1" ht="16.5" customHeight="1">
      <c r="A506" s="34"/>
      <c r="B506" s="35"/>
      <c r="C506" s="187" t="s">
        <v>667</v>
      </c>
      <c r="D506" s="187" t="s">
        <v>126</v>
      </c>
      <c r="E506" s="188" t="s">
        <v>668</v>
      </c>
      <c r="F506" s="189" t="s">
        <v>669</v>
      </c>
      <c r="G506" s="190" t="s">
        <v>173</v>
      </c>
      <c r="H506" s="191">
        <v>77.900000000000006</v>
      </c>
      <c r="I506" s="192"/>
      <c r="J506" s="193">
        <f>ROUND(I506*H506,2)</f>
        <v>0</v>
      </c>
      <c r="K506" s="189" t="s">
        <v>130</v>
      </c>
      <c r="L506" s="39"/>
      <c r="M506" s="194" t="s">
        <v>40</v>
      </c>
      <c r="N506" s="195" t="s">
        <v>49</v>
      </c>
      <c r="O506" s="64"/>
      <c r="P506" s="196">
        <f>O506*H506</f>
        <v>0</v>
      </c>
      <c r="Q506" s="196">
        <v>0</v>
      </c>
      <c r="R506" s="196">
        <f>Q506*H506</f>
        <v>0</v>
      </c>
      <c r="S506" s="196">
        <v>2.5999999999999999E-3</v>
      </c>
      <c r="T506" s="197">
        <f>S506*H506</f>
        <v>0.20254</v>
      </c>
      <c r="U506" s="34"/>
      <c r="V506" s="34"/>
      <c r="W506" s="34"/>
      <c r="X506" s="34"/>
      <c r="Y506" s="34"/>
      <c r="Z506" s="34"/>
      <c r="AA506" s="34"/>
      <c r="AB506" s="34"/>
      <c r="AC506" s="34"/>
      <c r="AD506" s="34"/>
      <c r="AE506" s="34"/>
      <c r="AR506" s="198" t="s">
        <v>293</v>
      </c>
      <c r="AT506" s="198" t="s">
        <v>126</v>
      </c>
      <c r="AU506" s="198" t="s">
        <v>88</v>
      </c>
      <c r="AY506" s="17" t="s">
        <v>123</v>
      </c>
      <c r="BE506" s="199">
        <f>IF(N506="základní",J506,0)</f>
        <v>0</v>
      </c>
      <c r="BF506" s="199">
        <f>IF(N506="snížená",J506,0)</f>
        <v>0</v>
      </c>
      <c r="BG506" s="199">
        <f>IF(N506="zákl. přenesená",J506,0)</f>
        <v>0</v>
      </c>
      <c r="BH506" s="199">
        <f>IF(N506="sníž. přenesená",J506,0)</f>
        <v>0</v>
      </c>
      <c r="BI506" s="199">
        <f>IF(N506="nulová",J506,0)</f>
        <v>0</v>
      </c>
      <c r="BJ506" s="17" t="s">
        <v>86</v>
      </c>
      <c r="BK506" s="199">
        <f>ROUND(I506*H506,2)</f>
        <v>0</v>
      </c>
      <c r="BL506" s="17" t="s">
        <v>293</v>
      </c>
      <c r="BM506" s="198" t="s">
        <v>670</v>
      </c>
    </row>
    <row r="507" spans="1:65" s="2" customFormat="1" ht="11.25">
      <c r="A507" s="34"/>
      <c r="B507" s="35"/>
      <c r="C507" s="36"/>
      <c r="D507" s="200" t="s">
        <v>133</v>
      </c>
      <c r="E507" s="36"/>
      <c r="F507" s="201" t="s">
        <v>671</v>
      </c>
      <c r="G507" s="36"/>
      <c r="H507" s="36"/>
      <c r="I507" s="108"/>
      <c r="J507" s="36"/>
      <c r="K507" s="36"/>
      <c r="L507" s="39"/>
      <c r="M507" s="202"/>
      <c r="N507" s="203"/>
      <c r="O507" s="64"/>
      <c r="P507" s="64"/>
      <c r="Q507" s="64"/>
      <c r="R507" s="64"/>
      <c r="S507" s="64"/>
      <c r="T507" s="65"/>
      <c r="U507" s="34"/>
      <c r="V507" s="34"/>
      <c r="W507" s="34"/>
      <c r="X507" s="34"/>
      <c r="Y507" s="34"/>
      <c r="Z507" s="34"/>
      <c r="AA507" s="34"/>
      <c r="AB507" s="34"/>
      <c r="AC507" s="34"/>
      <c r="AD507" s="34"/>
      <c r="AE507" s="34"/>
      <c r="AT507" s="17" t="s">
        <v>133</v>
      </c>
      <c r="AU507" s="17" t="s">
        <v>88</v>
      </c>
    </row>
    <row r="508" spans="1:65" s="13" customFormat="1" ht="11.25">
      <c r="B508" s="205"/>
      <c r="C508" s="206"/>
      <c r="D508" s="200" t="s">
        <v>136</v>
      </c>
      <c r="E508" s="207" t="s">
        <v>40</v>
      </c>
      <c r="F508" s="208" t="s">
        <v>633</v>
      </c>
      <c r="G508" s="206"/>
      <c r="H508" s="209">
        <v>14.3</v>
      </c>
      <c r="I508" s="210"/>
      <c r="J508" s="206"/>
      <c r="K508" s="206"/>
      <c r="L508" s="211"/>
      <c r="M508" s="212"/>
      <c r="N508" s="213"/>
      <c r="O508" s="213"/>
      <c r="P508" s="213"/>
      <c r="Q508" s="213"/>
      <c r="R508" s="213"/>
      <c r="S508" s="213"/>
      <c r="T508" s="214"/>
      <c r="AT508" s="215" t="s">
        <v>136</v>
      </c>
      <c r="AU508" s="215" t="s">
        <v>88</v>
      </c>
      <c r="AV508" s="13" t="s">
        <v>88</v>
      </c>
      <c r="AW508" s="13" t="s">
        <v>38</v>
      </c>
      <c r="AX508" s="13" t="s">
        <v>78</v>
      </c>
      <c r="AY508" s="215" t="s">
        <v>123</v>
      </c>
    </row>
    <row r="509" spans="1:65" s="13" customFormat="1" ht="11.25">
      <c r="B509" s="205"/>
      <c r="C509" s="206"/>
      <c r="D509" s="200" t="s">
        <v>136</v>
      </c>
      <c r="E509" s="207" t="s">
        <v>40</v>
      </c>
      <c r="F509" s="208" t="s">
        <v>634</v>
      </c>
      <c r="G509" s="206"/>
      <c r="H509" s="209">
        <v>26.6</v>
      </c>
      <c r="I509" s="210"/>
      <c r="J509" s="206"/>
      <c r="K509" s="206"/>
      <c r="L509" s="211"/>
      <c r="M509" s="212"/>
      <c r="N509" s="213"/>
      <c r="O509" s="213"/>
      <c r="P509" s="213"/>
      <c r="Q509" s="213"/>
      <c r="R509" s="213"/>
      <c r="S509" s="213"/>
      <c r="T509" s="214"/>
      <c r="AT509" s="215" t="s">
        <v>136</v>
      </c>
      <c r="AU509" s="215" t="s">
        <v>88</v>
      </c>
      <c r="AV509" s="13" t="s">
        <v>88</v>
      </c>
      <c r="AW509" s="13" t="s">
        <v>38</v>
      </c>
      <c r="AX509" s="13" t="s">
        <v>78</v>
      </c>
      <c r="AY509" s="215" t="s">
        <v>123</v>
      </c>
    </row>
    <row r="510" spans="1:65" s="13" customFormat="1" ht="11.25">
      <c r="B510" s="205"/>
      <c r="C510" s="206"/>
      <c r="D510" s="200" t="s">
        <v>136</v>
      </c>
      <c r="E510" s="207" t="s">
        <v>40</v>
      </c>
      <c r="F510" s="208" t="s">
        <v>635</v>
      </c>
      <c r="G510" s="206"/>
      <c r="H510" s="209">
        <v>37</v>
      </c>
      <c r="I510" s="210"/>
      <c r="J510" s="206"/>
      <c r="K510" s="206"/>
      <c r="L510" s="211"/>
      <c r="M510" s="212"/>
      <c r="N510" s="213"/>
      <c r="O510" s="213"/>
      <c r="P510" s="213"/>
      <c r="Q510" s="213"/>
      <c r="R510" s="213"/>
      <c r="S510" s="213"/>
      <c r="T510" s="214"/>
      <c r="AT510" s="215" t="s">
        <v>136</v>
      </c>
      <c r="AU510" s="215" t="s">
        <v>88</v>
      </c>
      <c r="AV510" s="13" t="s">
        <v>88</v>
      </c>
      <c r="AW510" s="13" t="s">
        <v>38</v>
      </c>
      <c r="AX510" s="13" t="s">
        <v>78</v>
      </c>
      <c r="AY510" s="215" t="s">
        <v>123</v>
      </c>
    </row>
    <row r="511" spans="1:65" s="2" customFormat="1" ht="16.5" customHeight="1">
      <c r="A511" s="34"/>
      <c r="B511" s="35"/>
      <c r="C511" s="187" t="s">
        <v>672</v>
      </c>
      <c r="D511" s="187" t="s">
        <v>126</v>
      </c>
      <c r="E511" s="188" t="s">
        <v>673</v>
      </c>
      <c r="F511" s="189" t="s">
        <v>674</v>
      </c>
      <c r="G511" s="190" t="s">
        <v>173</v>
      </c>
      <c r="H511" s="191">
        <v>27.5</v>
      </c>
      <c r="I511" s="192"/>
      <c r="J511" s="193">
        <f>ROUND(I511*H511,2)</f>
        <v>0</v>
      </c>
      <c r="K511" s="189" t="s">
        <v>130</v>
      </c>
      <c r="L511" s="39"/>
      <c r="M511" s="194" t="s">
        <v>40</v>
      </c>
      <c r="N511" s="195" t="s">
        <v>49</v>
      </c>
      <c r="O511" s="64"/>
      <c r="P511" s="196">
        <f>O511*H511</f>
        <v>0</v>
      </c>
      <c r="Q511" s="196">
        <v>0</v>
      </c>
      <c r="R511" s="196">
        <f>Q511*H511</f>
        <v>0</v>
      </c>
      <c r="S511" s="196">
        <v>3.9399999999999999E-3</v>
      </c>
      <c r="T511" s="197">
        <f>S511*H511</f>
        <v>0.10835</v>
      </c>
      <c r="U511" s="34"/>
      <c r="V511" s="34"/>
      <c r="W511" s="34"/>
      <c r="X511" s="34"/>
      <c r="Y511" s="34"/>
      <c r="Z511" s="34"/>
      <c r="AA511" s="34"/>
      <c r="AB511" s="34"/>
      <c r="AC511" s="34"/>
      <c r="AD511" s="34"/>
      <c r="AE511" s="34"/>
      <c r="AR511" s="198" t="s">
        <v>293</v>
      </c>
      <c r="AT511" s="198" t="s">
        <v>126</v>
      </c>
      <c r="AU511" s="198" t="s">
        <v>88</v>
      </c>
      <c r="AY511" s="17" t="s">
        <v>123</v>
      </c>
      <c r="BE511" s="199">
        <f>IF(N511="základní",J511,0)</f>
        <v>0</v>
      </c>
      <c r="BF511" s="199">
        <f>IF(N511="snížená",J511,0)</f>
        <v>0</v>
      </c>
      <c r="BG511" s="199">
        <f>IF(N511="zákl. přenesená",J511,0)</f>
        <v>0</v>
      </c>
      <c r="BH511" s="199">
        <f>IF(N511="sníž. přenesená",J511,0)</f>
        <v>0</v>
      </c>
      <c r="BI511" s="199">
        <f>IF(N511="nulová",J511,0)</f>
        <v>0</v>
      </c>
      <c r="BJ511" s="17" t="s">
        <v>86</v>
      </c>
      <c r="BK511" s="199">
        <f>ROUND(I511*H511,2)</f>
        <v>0</v>
      </c>
      <c r="BL511" s="17" t="s">
        <v>293</v>
      </c>
      <c r="BM511" s="198" t="s">
        <v>675</v>
      </c>
    </row>
    <row r="512" spans="1:65" s="2" customFormat="1" ht="11.25">
      <c r="A512" s="34"/>
      <c r="B512" s="35"/>
      <c r="C512" s="36"/>
      <c r="D512" s="200" t="s">
        <v>133</v>
      </c>
      <c r="E512" s="36"/>
      <c r="F512" s="201" t="s">
        <v>676</v>
      </c>
      <c r="G512" s="36"/>
      <c r="H512" s="36"/>
      <c r="I512" s="108"/>
      <c r="J512" s="36"/>
      <c r="K512" s="36"/>
      <c r="L512" s="39"/>
      <c r="M512" s="202"/>
      <c r="N512" s="203"/>
      <c r="O512" s="64"/>
      <c r="P512" s="64"/>
      <c r="Q512" s="64"/>
      <c r="R512" s="64"/>
      <c r="S512" s="64"/>
      <c r="T512" s="65"/>
      <c r="U512" s="34"/>
      <c r="V512" s="34"/>
      <c r="W512" s="34"/>
      <c r="X512" s="34"/>
      <c r="Y512" s="34"/>
      <c r="Z512" s="34"/>
      <c r="AA512" s="34"/>
      <c r="AB512" s="34"/>
      <c r="AC512" s="34"/>
      <c r="AD512" s="34"/>
      <c r="AE512" s="34"/>
      <c r="AT512" s="17" t="s">
        <v>133</v>
      </c>
      <c r="AU512" s="17" t="s">
        <v>88</v>
      </c>
    </row>
    <row r="513" spans="1:65" s="13" customFormat="1" ht="11.25">
      <c r="B513" s="205"/>
      <c r="C513" s="206"/>
      <c r="D513" s="200" t="s">
        <v>136</v>
      </c>
      <c r="E513" s="207" t="s">
        <v>40</v>
      </c>
      <c r="F513" s="208" t="s">
        <v>677</v>
      </c>
      <c r="G513" s="206"/>
      <c r="H513" s="209">
        <v>27.5</v>
      </c>
      <c r="I513" s="210"/>
      <c r="J513" s="206"/>
      <c r="K513" s="206"/>
      <c r="L513" s="211"/>
      <c r="M513" s="212"/>
      <c r="N513" s="213"/>
      <c r="O513" s="213"/>
      <c r="P513" s="213"/>
      <c r="Q513" s="213"/>
      <c r="R513" s="213"/>
      <c r="S513" s="213"/>
      <c r="T513" s="214"/>
      <c r="AT513" s="215" t="s">
        <v>136</v>
      </c>
      <c r="AU513" s="215" t="s">
        <v>88</v>
      </c>
      <c r="AV513" s="13" t="s">
        <v>88</v>
      </c>
      <c r="AW513" s="13" t="s">
        <v>38</v>
      </c>
      <c r="AX513" s="13" t="s">
        <v>78</v>
      </c>
      <c r="AY513" s="215" t="s">
        <v>123</v>
      </c>
    </row>
    <row r="514" spans="1:65" s="2" customFormat="1" ht="21.75" customHeight="1">
      <c r="A514" s="34"/>
      <c r="B514" s="35"/>
      <c r="C514" s="187" t="s">
        <v>678</v>
      </c>
      <c r="D514" s="187" t="s">
        <v>126</v>
      </c>
      <c r="E514" s="188" t="s">
        <v>679</v>
      </c>
      <c r="F514" s="189" t="s">
        <v>680</v>
      </c>
      <c r="G514" s="190" t="s">
        <v>173</v>
      </c>
      <c r="H514" s="191">
        <v>77.900000000000006</v>
      </c>
      <c r="I514" s="192"/>
      <c r="J514" s="193">
        <f>ROUND(I514*H514,2)</f>
        <v>0</v>
      </c>
      <c r="K514" s="189" t="s">
        <v>130</v>
      </c>
      <c r="L514" s="39"/>
      <c r="M514" s="194" t="s">
        <v>40</v>
      </c>
      <c r="N514" s="195" t="s">
        <v>49</v>
      </c>
      <c r="O514" s="64"/>
      <c r="P514" s="196">
        <f>O514*H514</f>
        <v>0</v>
      </c>
      <c r="Q514" s="196">
        <v>4.4000000000000003E-3</v>
      </c>
      <c r="R514" s="196">
        <f>Q514*H514</f>
        <v>0.34276000000000006</v>
      </c>
      <c r="S514" s="196">
        <v>0</v>
      </c>
      <c r="T514" s="197">
        <f>S514*H514</f>
        <v>0</v>
      </c>
      <c r="U514" s="34"/>
      <c r="V514" s="34"/>
      <c r="W514" s="34"/>
      <c r="X514" s="34"/>
      <c r="Y514" s="34"/>
      <c r="Z514" s="34"/>
      <c r="AA514" s="34"/>
      <c r="AB514" s="34"/>
      <c r="AC514" s="34"/>
      <c r="AD514" s="34"/>
      <c r="AE514" s="34"/>
      <c r="AR514" s="198" t="s">
        <v>293</v>
      </c>
      <c r="AT514" s="198" t="s">
        <v>126</v>
      </c>
      <c r="AU514" s="198" t="s">
        <v>88</v>
      </c>
      <c r="AY514" s="17" t="s">
        <v>123</v>
      </c>
      <c r="BE514" s="199">
        <f>IF(N514="základní",J514,0)</f>
        <v>0</v>
      </c>
      <c r="BF514" s="199">
        <f>IF(N514="snížená",J514,0)</f>
        <v>0</v>
      </c>
      <c r="BG514" s="199">
        <f>IF(N514="zákl. přenesená",J514,0)</f>
        <v>0</v>
      </c>
      <c r="BH514" s="199">
        <f>IF(N514="sníž. přenesená",J514,0)</f>
        <v>0</v>
      </c>
      <c r="BI514" s="199">
        <f>IF(N514="nulová",J514,0)</f>
        <v>0</v>
      </c>
      <c r="BJ514" s="17" t="s">
        <v>86</v>
      </c>
      <c r="BK514" s="199">
        <f>ROUND(I514*H514,2)</f>
        <v>0</v>
      </c>
      <c r="BL514" s="17" t="s">
        <v>293</v>
      </c>
      <c r="BM514" s="198" t="s">
        <v>681</v>
      </c>
    </row>
    <row r="515" spans="1:65" s="2" customFormat="1" ht="19.5">
      <c r="A515" s="34"/>
      <c r="B515" s="35"/>
      <c r="C515" s="36"/>
      <c r="D515" s="200" t="s">
        <v>133</v>
      </c>
      <c r="E515" s="36"/>
      <c r="F515" s="201" t="s">
        <v>682</v>
      </c>
      <c r="G515" s="36"/>
      <c r="H515" s="36"/>
      <c r="I515" s="108"/>
      <c r="J515" s="36"/>
      <c r="K515" s="36"/>
      <c r="L515" s="39"/>
      <c r="M515" s="202"/>
      <c r="N515" s="203"/>
      <c r="O515" s="64"/>
      <c r="P515" s="64"/>
      <c r="Q515" s="64"/>
      <c r="R515" s="64"/>
      <c r="S515" s="64"/>
      <c r="T515" s="65"/>
      <c r="U515" s="34"/>
      <c r="V515" s="34"/>
      <c r="W515" s="34"/>
      <c r="X515" s="34"/>
      <c r="Y515" s="34"/>
      <c r="Z515" s="34"/>
      <c r="AA515" s="34"/>
      <c r="AB515" s="34"/>
      <c r="AC515" s="34"/>
      <c r="AD515" s="34"/>
      <c r="AE515" s="34"/>
      <c r="AT515" s="17" t="s">
        <v>133</v>
      </c>
      <c r="AU515" s="17" t="s">
        <v>88</v>
      </c>
    </row>
    <row r="516" spans="1:65" s="2" customFormat="1" ht="39">
      <c r="A516" s="34"/>
      <c r="B516" s="35"/>
      <c r="C516" s="36"/>
      <c r="D516" s="200" t="s">
        <v>202</v>
      </c>
      <c r="E516" s="36"/>
      <c r="F516" s="204" t="s">
        <v>683</v>
      </c>
      <c r="G516" s="36"/>
      <c r="H516" s="36"/>
      <c r="I516" s="108"/>
      <c r="J516" s="36"/>
      <c r="K516" s="36"/>
      <c r="L516" s="39"/>
      <c r="M516" s="202"/>
      <c r="N516" s="203"/>
      <c r="O516" s="64"/>
      <c r="P516" s="64"/>
      <c r="Q516" s="64"/>
      <c r="R516" s="64"/>
      <c r="S516" s="64"/>
      <c r="T516" s="65"/>
      <c r="U516" s="34"/>
      <c r="V516" s="34"/>
      <c r="W516" s="34"/>
      <c r="X516" s="34"/>
      <c r="Y516" s="34"/>
      <c r="Z516" s="34"/>
      <c r="AA516" s="34"/>
      <c r="AB516" s="34"/>
      <c r="AC516" s="34"/>
      <c r="AD516" s="34"/>
      <c r="AE516" s="34"/>
      <c r="AT516" s="17" t="s">
        <v>202</v>
      </c>
      <c r="AU516" s="17" t="s">
        <v>88</v>
      </c>
    </row>
    <row r="517" spans="1:65" s="13" customFormat="1" ht="11.25">
      <c r="B517" s="205"/>
      <c r="C517" s="206"/>
      <c r="D517" s="200" t="s">
        <v>136</v>
      </c>
      <c r="E517" s="207" t="s">
        <v>40</v>
      </c>
      <c r="F517" s="208" t="s">
        <v>633</v>
      </c>
      <c r="G517" s="206"/>
      <c r="H517" s="209">
        <v>14.3</v>
      </c>
      <c r="I517" s="210"/>
      <c r="J517" s="206"/>
      <c r="K517" s="206"/>
      <c r="L517" s="211"/>
      <c r="M517" s="212"/>
      <c r="N517" s="213"/>
      <c r="O517" s="213"/>
      <c r="P517" s="213"/>
      <c r="Q517" s="213"/>
      <c r="R517" s="213"/>
      <c r="S517" s="213"/>
      <c r="T517" s="214"/>
      <c r="AT517" s="215" t="s">
        <v>136</v>
      </c>
      <c r="AU517" s="215" t="s">
        <v>88</v>
      </c>
      <c r="AV517" s="13" t="s">
        <v>88</v>
      </c>
      <c r="AW517" s="13" t="s">
        <v>38</v>
      </c>
      <c r="AX517" s="13" t="s">
        <v>78</v>
      </c>
      <c r="AY517" s="215" t="s">
        <v>123</v>
      </c>
    </row>
    <row r="518" spans="1:65" s="13" customFormat="1" ht="11.25">
      <c r="B518" s="205"/>
      <c r="C518" s="206"/>
      <c r="D518" s="200" t="s">
        <v>136</v>
      </c>
      <c r="E518" s="207" t="s">
        <v>40</v>
      </c>
      <c r="F518" s="208" t="s">
        <v>634</v>
      </c>
      <c r="G518" s="206"/>
      <c r="H518" s="209">
        <v>26.6</v>
      </c>
      <c r="I518" s="210"/>
      <c r="J518" s="206"/>
      <c r="K518" s="206"/>
      <c r="L518" s="211"/>
      <c r="M518" s="212"/>
      <c r="N518" s="213"/>
      <c r="O518" s="213"/>
      <c r="P518" s="213"/>
      <c r="Q518" s="213"/>
      <c r="R518" s="213"/>
      <c r="S518" s="213"/>
      <c r="T518" s="214"/>
      <c r="AT518" s="215" t="s">
        <v>136</v>
      </c>
      <c r="AU518" s="215" t="s">
        <v>88</v>
      </c>
      <c r="AV518" s="13" t="s">
        <v>88</v>
      </c>
      <c r="AW518" s="13" t="s">
        <v>38</v>
      </c>
      <c r="AX518" s="13" t="s">
        <v>78</v>
      </c>
      <c r="AY518" s="215" t="s">
        <v>123</v>
      </c>
    </row>
    <row r="519" spans="1:65" s="13" customFormat="1" ht="11.25">
      <c r="B519" s="205"/>
      <c r="C519" s="206"/>
      <c r="D519" s="200" t="s">
        <v>136</v>
      </c>
      <c r="E519" s="207" t="s">
        <v>40</v>
      </c>
      <c r="F519" s="208" t="s">
        <v>635</v>
      </c>
      <c r="G519" s="206"/>
      <c r="H519" s="209">
        <v>37</v>
      </c>
      <c r="I519" s="210"/>
      <c r="J519" s="206"/>
      <c r="K519" s="206"/>
      <c r="L519" s="211"/>
      <c r="M519" s="212"/>
      <c r="N519" s="213"/>
      <c r="O519" s="213"/>
      <c r="P519" s="213"/>
      <c r="Q519" s="213"/>
      <c r="R519" s="213"/>
      <c r="S519" s="213"/>
      <c r="T519" s="214"/>
      <c r="AT519" s="215" t="s">
        <v>136</v>
      </c>
      <c r="AU519" s="215" t="s">
        <v>88</v>
      </c>
      <c r="AV519" s="13" t="s">
        <v>88</v>
      </c>
      <c r="AW519" s="13" t="s">
        <v>38</v>
      </c>
      <c r="AX519" s="13" t="s">
        <v>78</v>
      </c>
      <c r="AY519" s="215" t="s">
        <v>123</v>
      </c>
    </row>
    <row r="520" spans="1:65" s="2" customFormat="1" ht="21.75" customHeight="1">
      <c r="A520" s="34"/>
      <c r="B520" s="35"/>
      <c r="C520" s="187" t="s">
        <v>684</v>
      </c>
      <c r="D520" s="187" t="s">
        <v>126</v>
      </c>
      <c r="E520" s="188" t="s">
        <v>685</v>
      </c>
      <c r="F520" s="189" t="s">
        <v>686</v>
      </c>
      <c r="G520" s="190" t="s">
        <v>199</v>
      </c>
      <c r="H520" s="191">
        <v>462.75</v>
      </c>
      <c r="I520" s="192"/>
      <c r="J520" s="193">
        <f>ROUND(I520*H520,2)</f>
        <v>0</v>
      </c>
      <c r="K520" s="189" t="s">
        <v>130</v>
      </c>
      <c r="L520" s="39"/>
      <c r="M520" s="194" t="s">
        <v>40</v>
      </c>
      <c r="N520" s="195" t="s">
        <v>49</v>
      </c>
      <c r="O520" s="64"/>
      <c r="P520" s="196">
        <f>O520*H520</f>
        <v>0</v>
      </c>
      <c r="Q520" s="196">
        <v>0</v>
      </c>
      <c r="R520" s="196">
        <f>Q520*H520</f>
        <v>0</v>
      </c>
      <c r="S520" s="196">
        <v>0</v>
      </c>
      <c r="T520" s="197">
        <f>S520*H520</f>
        <v>0</v>
      </c>
      <c r="U520" s="34"/>
      <c r="V520" s="34"/>
      <c r="W520" s="34"/>
      <c r="X520" s="34"/>
      <c r="Y520" s="34"/>
      <c r="Z520" s="34"/>
      <c r="AA520" s="34"/>
      <c r="AB520" s="34"/>
      <c r="AC520" s="34"/>
      <c r="AD520" s="34"/>
      <c r="AE520" s="34"/>
      <c r="AR520" s="198" t="s">
        <v>293</v>
      </c>
      <c r="AT520" s="198" t="s">
        <v>126</v>
      </c>
      <c r="AU520" s="198" t="s">
        <v>88</v>
      </c>
      <c r="AY520" s="17" t="s">
        <v>123</v>
      </c>
      <c r="BE520" s="199">
        <f>IF(N520="základní",J520,0)</f>
        <v>0</v>
      </c>
      <c r="BF520" s="199">
        <f>IF(N520="snížená",J520,0)</f>
        <v>0</v>
      </c>
      <c r="BG520" s="199">
        <f>IF(N520="zákl. přenesená",J520,0)</f>
        <v>0</v>
      </c>
      <c r="BH520" s="199">
        <f>IF(N520="sníž. přenesená",J520,0)</f>
        <v>0</v>
      </c>
      <c r="BI520" s="199">
        <f>IF(N520="nulová",J520,0)</f>
        <v>0</v>
      </c>
      <c r="BJ520" s="17" t="s">
        <v>86</v>
      </c>
      <c r="BK520" s="199">
        <f>ROUND(I520*H520,2)</f>
        <v>0</v>
      </c>
      <c r="BL520" s="17" t="s">
        <v>293</v>
      </c>
      <c r="BM520" s="198" t="s">
        <v>687</v>
      </c>
    </row>
    <row r="521" spans="1:65" s="2" customFormat="1" ht="29.25">
      <c r="A521" s="34"/>
      <c r="B521" s="35"/>
      <c r="C521" s="36"/>
      <c r="D521" s="200" t="s">
        <v>133</v>
      </c>
      <c r="E521" s="36"/>
      <c r="F521" s="201" t="s">
        <v>688</v>
      </c>
      <c r="G521" s="36"/>
      <c r="H521" s="36"/>
      <c r="I521" s="108"/>
      <c r="J521" s="36"/>
      <c r="K521" s="36"/>
      <c r="L521" s="39"/>
      <c r="M521" s="202"/>
      <c r="N521" s="203"/>
      <c r="O521" s="64"/>
      <c r="P521" s="64"/>
      <c r="Q521" s="64"/>
      <c r="R521" s="64"/>
      <c r="S521" s="64"/>
      <c r="T521" s="65"/>
      <c r="U521" s="34"/>
      <c r="V521" s="34"/>
      <c r="W521" s="34"/>
      <c r="X521" s="34"/>
      <c r="Y521" s="34"/>
      <c r="Z521" s="34"/>
      <c r="AA521" s="34"/>
      <c r="AB521" s="34"/>
      <c r="AC521" s="34"/>
      <c r="AD521" s="34"/>
      <c r="AE521" s="34"/>
      <c r="AT521" s="17" t="s">
        <v>133</v>
      </c>
      <c r="AU521" s="17" t="s">
        <v>88</v>
      </c>
    </row>
    <row r="522" spans="1:65" s="13" customFormat="1" ht="11.25">
      <c r="B522" s="205"/>
      <c r="C522" s="206"/>
      <c r="D522" s="200" t="s">
        <v>136</v>
      </c>
      <c r="E522" s="207" t="s">
        <v>40</v>
      </c>
      <c r="F522" s="208" t="s">
        <v>477</v>
      </c>
      <c r="G522" s="206"/>
      <c r="H522" s="209">
        <v>92.95</v>
      </c>
      <c r="I522" s="210"/>
      <c r="J522" s="206"/>
      <c r="K522" s="206"/>
      <c r="L522" s="211"/>
      <c r="M522" s="212"/>
      <c r="N522" s="213"/>
      <c r="O522" s="213"/>
      <c r="P522" s="213"/>
      <c r="Q522" s="213"/>
      <c r="R522" s="213"/>
      <c r="S522" s="213"/>
      <c r="T522" s="214"/>
      <c r="AT522" s="215" t="s">
        <v>136</v>
      </c>
      <c r="AU522" s="215" t="s">
        <v>88</v>
      </c>
      <c r="AV522" s="13" t="s">
        <v>88</v>
      </c>
      <c r="AW522" s="13" t="s">
        <v>38</v>
      </c>
      <c r="AX522" s="13" t="s">
        <v>78</v>
      </c>
      <c r="AY522" s="215" t="s">
        <v>123</v>
      </c>
    </row>
    <row r="523" spans="1:65" s="13" customFormat="1" ht="11.25">
      <c r="B523" s="205"/>
      <c r="C523" s="206"/>
      <c r="D523" s="200" t="s">
        <v>136</v>
      </c>
      <c r="E523" s="207" t="s">
        <v>40</v>
      </c>
      <c r="F523" s="208" t="s">
        <v>478</v>
      </c>
      <c r="G523" s="206"/>
      <c r="H523" s="209">
        <v>133</v>
      </c>
      <c r="I523" s="210"/>
      <c r="J523" s="206"/>
      <c r="K523" s="206"/>
      <c r="L523" s="211"/>
      <c r="M523" s="212"/>
      <c r="N523" s="213"/>
      <c r="O523" s="213"/>
      <c r="P523" s="213"/>
      <c r="Q523" s="213"/>
      <c r="R523" s="213"/>
      <c r="S523" s="213"/>
      <c r="T523" s="214"/>
      <c r="AT523" s="215" t="s">
        <v>136</v>
      </c>
      <c r="AU523" s="215" t="s">
        <v>88</v>
      </c>
      <c r="AV523" s="13" t="s">
        <v>88</v>
      </c>
      <c r="AW523" s="13" t="s">
        <v>38</v>
      </c>
      <c r="AX523" s="13" t="s">
        <v>78</v>
      </c>
      <c r="AY523" s="215" t="s">
        <v>123</v>
      </c>
    </row>
    <row r="524" spans="1:65" s="13" customFormat="1" ht="11.25">
      <c r="B524" s="205"/>
      <c r="C524" s="206"/>
      <c r="D524" s="200" t="s">
        <v>136</v>
      </c>
      <c r="E524" s="207" t="s">
        <v>40</v>
      </c>
      <c r="F524" s="208" t="s">
        <v>479</v>
      </c>
      <c r="G524" s="206"/>
      <c r="H524" s="209">
        <v>236.8</v>
      </c>
      <c r="I524" s="210"/>
      <c r="J524" s="206"/>
      <c r="K524" s="206"/>
      <c r="L524" s="211"/>
      <c r="M524" s="212"/>
      <c r="N524" s="213"/>
      <c r="O524" s="213"/>
      <c r="P524" s="213"/>
      <c r="Q524" s="213"/>
      <c r="R524" s="213"/>
      <c r="S524" s="213"/>
      <c r="T524" s="214"/>
      <c r="AT524" s="215" t="s">
        <v>136</v>
      </c>
      <c r="AU524" s="215" t="s">
        <v>88</v>
      </c>
      <c r="AV524" s="13" t="s">
        <v>88</v>
      </c>
      <c r="AW524" s="13" t="s">
        <v>38</v>
      </c>
      <c r="AX524" s="13" t="s">
        <v>78</v>
      </c>
      <c r="AY524" s="215" t="s">
        <v>123</v>
      </c>
    </row>
    <row r="525" spans="1:65" s="2" customFormat="1" ht="16.5" customHeight="1">
      <c r="A525" s="34"/>
      <c r="B525" s="35"/>
      <c r="C525" s="230" t="s">
        <v>689</v>
      </c>
      <c r="D525" s="230" t="s">
        <v>341</v>
      </c>
      <c r="E525" s="231" t="s">
        <v>690</v>
      </c>
      <c r="F525" s="232" t="s">
        <v>691</v>
      </c>
      <c r="G525" s="233" t="s">
        <v>219</v>
      </c>
      <c r="H525" s="234">
        <v>9879</v>
      </c>
      <c r="I525" s="235"/>
      <c r="J525" s="236">
        <f>ROUND(I525*H525,2)</f>
        <v>0</v>
      </c>
      <c r="K525" s="232" t="s">
        <v>40</v>
      </c>
      <c r="L525" s="237"/>
      <c r="M525" s="238" t="s">
        <v>40</v>
      </c>
      <c r="N525" s="239" t="s">
        <v>49</v>
      </c>
      <c r="O525" s="64"/>
      <c r="P525" s="196">
        <f>O525*H525</f>
        <v>0</v>
      </c>
      <c r="Q525" s="196">
        <v>7.4999999999999997E-3</v>
      </c>
      <c r="R525" s="196">
        <f>Q525*H525</f>
        <v>74.092500000000001</v>
      </c>
      <c r="S525" s="196">
        <v>0</v>
      </c>
      <c r="T525" s="197">
        <f>S525*H525</f>
        <v>0</v>
      </c>
      <c r="U525" s="34"/>
      <c r="V525" s="34"/>
      <c r="W525" s="34"/>
      <c r="X525" s="34"/>
      <c r="Y525" s="34"/>
      <c r="Z525" s="34"/>
      <c r="AA525" s="34"/>
      <c r="AB525" s="34"/>
      <c r="AC525" s="34"/>
      <c r="AD525" s="34"/>
      <c r="AE525" s="34"/>
      <c r="AR525" s="198" t="s">
        <v>392</v>
      </c>
      <c r="AT525" s="198" t="s">
        <v>341</v>
      </c>
      <c r="AU525" s="198" t="s">
        <v>88</v>
      </c>
      <c r="AY525" s="17" t="s">
        <v>123</v>
      </c>
      <c r="BE525" s="199">
        <f>IF(N525="základní",J525,0)</f>
        <v>0</v>
      </c>
      <c r="BF525" s="199">
        <f>IF(N525="snížená",J525,0)</f>
        <v>0</v>
      </c>
      <c r="BG525" s="199">
        <f>IF(N525="zákl. přenesená",J525,0)</f>
        <v>0</v>
      </c>
      <c r="BH525" s="199">
        <f>IF(N525="sníž. přenesená",J525,0)</f>
        <v>0</v>
      </c>
      <c r="BI525" s="199">
        <f>IF(N525="nulová",J525,0)</f>
        <v>0</v>
      </c>
      <c r="BJ525" s="17" t="s">
        <v>86</v>
      </c>
      <c r="BK525" s="199">
        <f>ROUND(I525*H525,2)</f>
        <v>0</v>
      </c>
      <c r="BL525" s="17" t="s">
        <v>293</v>
      </c>
      <c r="BM525" s="198" t="s">
        <v>692</v>
      </c>
    </row>
    <row r="526" spans="1:65" s="2" customFormat="1" ht="11.25">
      <c r="A526" s="34"/>
      <c r="B526" s="35"/>
      <c r="C526" s="36"/>
      <c r="D526" s="200" t="s">
        <v>133</v>
      </c>
      <c r="E526" s="36"/>
      <c r="F526" s="201" t="s">
        <v>691</v>
      </c>
      <c r="G526" s="36"/>
      <c r="H526" s="36"/>
      <c r="I526" s="108"/>
      <c r="J526" s="36"/>
      <c r="K526" s="36"/>
      <c r="L526" s="39"/>
      <c r="M526" s="202"/>
      <c r="N526" s="203"/>
      <c r="O526" s="64"/>
      <c r="P526" s="64"/>
      <c r="Q526" s="64"/>
      <c r="R526" s="64"/>
      <c r="S526" s="64"/>
      <c r="T526" s="65"/>
      <c r="U526" s="34"/>
      <c r="V526" s="34"/>
      <c r="W526" s="34"/>
      <c r="X526" s="34"/>
      <c r="Y526" s="34"/>
      <c r="Z526" s="34"/>
      <c r="AA526" s="34"/>
      <c r="AB526" s="34"/>
      <c r="AC526" s="34"/>
      <c r="AD526" s="34"/>
      <c r="AE526" s="34"/>
      <c r="AT526" s="17" t="s">
        <v>133</v>
      </c>
      <c r="AU526" s="17" t="s">
        <v>88</v>
      </c>
    </row>
    <row r="527" spans="1:65" s="13" customFormat="1" ht="11.25">
      <c r="B527" s="205"/>
      <c r="C527" s="206"/>
      <c r="D527" s="200" t="s">
        <v>136</v>
      </c>
      <c r="E527" s="207" t="s">
        <v>40</v>
      </c>
      <c r="F527" s="208" t="s">
        <v>693</v>
      </c>
      <c r="G527" s="206"/>
      <c r="H527" s="209">
        <v>8310</v>
      </c>
      <c r="I527" s="210"/>
      <c r="J527" s="206"/>
      <c r="K527" s="206"/>
      <c r="L527" s="211"/>
      <c r="M527" s="212"/>
      <c r="N527" s="213"/>
      <c r="O527" s="213"/>
      <c r="P527" s="213"/>
      <c r="Q527" s="213"/>
      <c r="R527" s="213"/>
      <c r="S527" s="213"/>
      <c r="T527" s="214"/>
      <c r="AT527" s="215" t="s">
        <v>136</v>
      </c>
      <c r="AU527" s="215" t="s">
        <v>88</v>
      </c>
      <c r="AV527" s="13" t="s">
        <v>88</v>
      </c>
      <c r="AW527" s="13" t="s">
        <v>38</v>
      </c>
      <c r="AX527" s="13" t="s">
        <v>78</v>
      </c>
      <c r="AY527" s="215" t="s">
        <v>123</v>
      </c>
    </row>
    <row r="528" spans="1:65" s="13" customFormat="1" ht="11.25">
      <c r="B528" s="205"/>
      <c r="C528" s="206"/>
      <c r="D528" s="200" t="s">
        <v>136</v>
      </c>
      <c r="E528" s="207" t="s">
        <v>40</v>
      </c>
      <c r="F528" s="208" t="s">
        <v>694</v>
      </c>
      <c r="G528" s="206"/>
      <c r="H528" s="209">
        <v>120</v>
      </c>
      <c r="I528" s="210"/>
      <c r="J528" s="206"/>
      <c r="K528" s="206"/>
      <c r="L528" s="211"/>
      <c r="M528" s="212"/>
      <c r="N528" s="213"/>
      <c r="O528" s="213"/>
      <c r="P528" s="213"/>
      <c r="Q528" s="213"/>
      <c r="R528" s="213"/>
      <c r="S528" s="213"/>
      <c r="T528" s="214"/>
      <c r="AT528" s="215" t="s">
        <v>136</v>
      </c>
      <c r="AU528" s="215" t="s">
        <v>88</v>
      </c>
      <c r="AV528" s="13" t="s">
        <v>88</v>
      </c>
      <c r="AW528" s="13" t="s">
        <v>38</v>
      </c>
      <c r="AX528" s="13" t="s">
        <v>78</v>
      </c>
      <c r="AY528" s="215" t="s">
        <v>123</v>
      </c>
    </row>
    <row r="529" spans="1:65" s="13" customFormat="1" ht="11.25">
      <c r="B529" s="205"/>
      <c r="C529" s="206"/>
      <c r="D529" s="200" t="s">
        <v>136</v>
      </c>
      <c r="E529" s="207" t="s">
        <v>40</v>
      </c>
      <c r="F529" s="208" t="s">
        <v>695</v>
      </c>
      <c r="G529" s="206"/>
      <c r="H529" s="209">
        <v>430</v>
      </c>
      <c r="I529" s="210"/>
      <c r="J529" s="206"/>
      <c r="K529" s="206"/>
      <c r="L529" s="211"/>
      <c r="M529" s="212"/>
      <c r="N529" s="213"/>
      <c r="O529" s="213"/>
      <c r="P529" s="213"/>
      <c r="Q529" s="213"/>
      <c r="R529" s="213"/>
      <c r="S529" s="213"/>
      <c r="T529" s="214"/>
      <c r="AT529" s="215" t="s">
        <v>136</v>
      </c>
      <c r="AU529" s="215" t="s">
        <v>88</v>
      </c>
      <c r="AV529" s="13" t="s">
        <v>88</v>
      </c>
      <c r="AW529" s="13" t="s">
        <v>38</v>
      </c>
      <c r="AX529" s="13" t="s">
        <v>78</v>
      </c>
      <c r="AY529" s="215" t="s">
        <v>123</v>
      </c>
    </row>
    <row r="530" spans="1:65" s="13" customFormat="1" ht="11.25">
      <c r="B530" s="205"/>
      <c r="C530" s="206"/>
      <c r="D530" s="200" t="s">
        <v>136</v>
      </c>
      <c r="E530" s="207" t="s">
        <v>40</v>
      </c>
      <c r="F530" s="208" t="s">
        <v>696</v>
      </c>
      <c r="G530" s="206"/>
      <c r="H530" s="209">
        <v>430</v>
      </c>
      <c r="I530" s="210"/>
      <c r="J530" s="206"/>
      <c r="K530" s="206"/>
      <c r="L530" s="211"/>
      <c r="M530" s="212"/>
      <c r="N530" s="213"/>
      <c r="O530" s="213"/>
      <c r="P530" s="213"/>
      <c r="Q530" s="213"/>
      <c r="R530" s="213"/>
      <c r="S530" s="213"/>
      <c r="T530" s="214"/>
      <c r="AT530" s="215" t="s">
        <v>136</v>
      </c>
      <c r="AU530" s="215" t="s">
        <v>88</v>
      </c>
      <c r="AV530" s="13" t="s">
        <v>88</v>
      </c>
      <c r="AW530" s="13" t="s">
        <v>38</v>
      </c>
      <c r="AX530" s="13" t="s">
        <v>78</v>
      </c>
      <c r="AY530" s="215" t="s">
        <v>123</v>
      </c>
    </row>
    <row r="531" spans="1:65" s="13" customFormat="1" ht="11.25">
      <c r="B531" s="205"/>
      <c r="C531" s="206"/>
      <c r="D531" s="200" t="s">
        <v>136</v>
      </c>
      <c r="E531" s="207" t="s">
        <v>40</v>
      </c>
      <c r="F531" s="208" t="s">
        <v>697</v>
      </c>
      <c r="G531" s="206"/>
      <c r="H531" s="209">
        <v>198</v>
      </c>
      <c r="I531" s="210"/>
      <c r="J531" s="206"/>
      <c r="K531" s="206"/>
      <c r="L531" s="211"/>
      <c r="M531" s="212"/>
      <c r="N531" s="213"/>
      <c r="O531" s="213"/>
      <c r="P531" s="213"/>
      <c r="Q531" s="213"/>
      <c r="R531" s="213"/>
      <c r="S531" s="213"/>
      <c r="T531" s="214"/>
      <c r="AT531" s="215" t="s">
        <v>136</v>
      </c>
      <c r="AU531" s="215" t="s">
        <v>88</v>
      </c>
      <c r="AV531" s="13" t="s">
        <v>88</v>
      </c>
      <c r="AW531" s="13" t="s">
        <v>38</v>
      </c>
      <c r="AX531" s="13" t="s">
        <v>78</v>
      </c>
      <c r="AY531" s="215" t="s">
        <v>123</v>
      </c>
    </row>
    <row r="532" spans="1:65" s="13" customFormat="1" ht="11.25">
      <c r="B532" s="205"/>
      <c r="C532" s="206"/>
      <c r="D532" s="200" t="s">
        <v>136</v>
      </c>
      <c r="E532" s="207" t="s">
        <v>40</v>
      </c>
      <c r="F532" s="208" t="s">
        <v>698</v>
      </c>
      <c r="G532" s="206"/>
      <c r="H532" s="209">
        <v>215</v>
      </c>
      <c r="I532" s="210"/>
      <c r="J532" s="206"/>
      <c r="K532" s="206"/>
      <c r="L532" s="211"/>
      <c r="M532" s="212"/>
      <c r="N532" s="213"/>
      <c r="O532" s="213"/>
      <c r="P532" s="213"/>
      <c r="Q532" s="213"/>
      <c r="R532" s="213"/>
      <c r="S532" s="213"/>
      <c r="T532" s="214"/>
      <c r="AT532" s="215" t="s">
        <v>136</v>
      </c>
      <c r="AU532" s="215" t="s">
        <v>88</v>
      </c>
      <c r="AV532" s="13" t="s">
        <v>88</v>
      </c>
      <c r="AW532" s="13" t="s">
        <v>38</v>
      </c>
      <c r="AX532" s="13" t="s">
        <v>78</v>
      </c>
      <c r="AY532" s="215" t="s">
        <v>123</v>
      </c>
    </row>
    <row r="533" spans="1:65" s="13" customFormat="1" ht="11.25">
      <c r="B533" s="205"/>
      <c r="C533" s="206"/>
      <c r="D533" s="200" t="s">
        <v>136</v>
      </c>
      <c r="E533" s="207" t="s">
        <v>40</v>
      </c>
      <c r="F533" s="208" t="s">
        <v>699</v>
      </c>
      <c r="G533" s="206"/>
      <c r="H533" s="209">
        <v>176</v>
      </c>
      <c r="I533" s="210"/>
      <c r="J533" s="206"/>
      <c r="K533" s="206"/>
      <c r="L533" s="211"/>
      <c r="M533" s="212"/>
      <c r="N533" s="213"/>
      <c r="O533" s="213"/>
      <c r="P533" s="213"/>
      <c r="Q533" s="213"/>
      <c r="R533" s="213"/>
      <c r="S533" s="213"/>
      <c r="T533" s="214"/>
      <c r="AT533" s="215" t="s">
        <v>136</v>
      </c>
      <c r="AU533" s="215" t="s">
        <v>88</v>
      </c>
      <c r="AV533" s="13" t="s">
        <v>88</v>
      </c>
      <c r="AW533" s="13" t="s">
        <v>38</v>
      </c>
      <c r="AX533" s="13" t="s">
        <v>78</v>
      </c>
      <c r="AY533" s="215" t="s">
        <v>123</v>
      </c>
    </row>
    <row r="534" spans="1:65" s="2" customFormat="1" ht="44.25" customHeight="1">
      <c r="A534" s="34"/>
      <c r="B534" s="35"/>
      <c r="C534" s="230" t="s">
        <v>700</v>
      </c>
      <c r="D534" s="230" t="s">
        <v>341</v>
      </c>
      <c r="E534" s="231" t="s">
        <v>701</v>
      </c>
      <c r="F534" s="232" t="s">
        <v>702</v>
      </c>
      <c r="G534" s="233" t="s">
        <v>219</v>
      </c>
      <c r="H534" s="234">
        <v>4155</v>
      </c>
      <c r="I534" s="235"/>
      <c r="J534" s="236">
        <f>ROUND(I534*H534,2)</f>
        <v>0</v>
      </c>
      <c r="K534" s="232" t="s">
        <v>130</v>
      </c>
      <c r="L534" s="237"/>
      <c r="M534" s="238" t="s">
        <v>40</v>
      </c>
      <c r="N534" s="239" t="s">
        <v>49</v>
      </c>
      <c r="O534" s="64"/>
      <c r="P534" s="196">
        <f>O534*H534</f>
        <v>0</v>
      </c>
      <c r="Q534" s="196">
        <v>7.4999999999999997E-3</v>
      </c>
      <c r="R534" s="196">
        <f>Q534*H534</f>
        <v>31.162499999999998</v>
      </c>
      <c r="S534" s="196">
        <v>0</v>
      </c>
      <c r="T534" s="197">
        <f>S534*H534</f>
        <v>0</v>
      </c>
      <c r="U534" s="34"/>
      <c r="V534" s="34"/>
      <c r="W534" s="34"/>
      <c r="X534" s="34"/>
      <c r="Y534" s="34"/>
      <c r="Z534" s="34"/>
      <c r="AA534" s="34"/>
      <c r="AB534" s="34"/>
      <c r="AC534" s="34"/>
      <c r="AD534" s="34"/>
      <c r="AE534" s="34"/>
      <c r="AR534" s="198" t="s">
        <v>392</v>
      </c>
      <c r="AT534" s="198" t="s">
        <v>341</v>
      </c>
      <c r="AU534" s="198" t="s">
        <v>88</v>
      </c>
      <c r="AY534" s="17" t="s">
        <v>123</v>
      </c>
      <c r="BE534" s="199">
        <f>IF(N534="základní",J534,0)</f>
        <v>0</v>
      </c>
      <c r="BF534" s="199">
        <f>IF(N534="snížená",J534,0)</f>
        <v>0</v>
      </c>
      <c r="BG534" s="199">
        <f>IF(N534="zákl. přenesená",J534,0)</f>
        <v>0</v>
      </c>
      <c r="BH534" s="199">
        <f>IF(N534="sníž. přenesená",J534,0)</f>
        <v>0</v>
      </c>
      <c r="BI534" s="199">
        <f>IF(N534="nulová",J534,0)</f>
        <v>0</v>
      </c>
      <c r="BJ534" s="17" t="s">
        <v>86</v>
      </c>
      <c r="BK534" s="199">
        <f>ROUND(I534*H534,2)</f>
        <v>0</v>
      </c>
      <c r="BL534" s="17" t="s">
        <v>293</v>
      </c>
      <c r="BM534" s="198" t="s">
        <v>703</v>
      </c>
    </row>
    <row r="535" spans="1:65" s="2" customFormat="1" ht="39">
      <c r="A535" s="34"/>
      <c r="B535" s="35"/>
      <c r="C535" s="36"/>
      <c r="D535" s="200" t="s">
        <v>133</v>
      </c>
      <c r="E535" s="36"/>
      <c r="F535" s="201" t="s">
        <v>702</v>
      </c>
      <c r="G535" s="36"/>
      <c r="H535" s="36"/>
      <c r="I535" s="108"/>
      <c r="J535" s="36"/>
      <c r="K535" s="36"/>
      <c r="L535" s="39"/>
      <c r="M535" s="202"/>
      <c r="N535" s="203"/>
      <c r="O535" s="64"/>
      <c r="P535" s="64"/>
      <c r="Q535" s="64"/>
      <c r="R535" s="64"/>
      <c r="S535" s="64"/>
      <c r="T535" s="65"/>
      <c r="U535" s="34"/>
      <c r="V535" s="34"/>
      <c r="W535" s="34"/>
      <c r="X535" s="34"/>
      <c r="Y535" s="34"/>
      <c r="Z535" s="34"/>
      <c r="AA535" s="34"/>
      <c r="AB535" s="34"/>
      <c r="AC535" s="34"/>
      <c r="AD535" s="34"/>
      <c r="AE535" s="34"/>
      <c r="AT535" s="17" t="s">
        <v>133</v>
      </c>
      <c r="AU535" s="17" t="s">
        <v>88</v>
      </c>
    </row>
    <row r="536" spans="1:65" s="13" customFormat="1" ht="11.25">
      <c r="B536" s="205"/>
      <c r="C536" s="206"/>
      <c r="D536" s="200" t="s">
        <v>136</v>
      </c>
      <c r="E536" s="207" t="s">
        <v>40</v>
      </c>
      <c r="F536" s="208" t="s">
        <v>704</v>
      </c>
      <c r="G536" s="206"/>
      <c r="H536" s="209">
        <v>835</v>
      </c>
      <c r="I536" s="210"/>
      <c r="J536" s="206"/>
      <c r="K536" s="206"/>
      <c r="L536" s="211"/>
      <c r="M536" s="212"/>
      <c r="N536" s="213"/>
      <c r="O536" s="213"/>
      <c r="P536" s="213"/>
      <c r="Q536" s="213"/>
      <c r="R536" s="213"/>
      <c r="S536" s="213"/>
      <c r="T536" s="214"/>
      <c r="AT536" s="215" t="s">
        <v>136</v>
      </c>
      <c r="AU536" s="215" t="s">
        <v>88</v>
      </c>
      <c r="AV536" s="13" t="s">
        <v>88</v>
      </c>
      <c r="AW536" s="13" t="s">
        <v>38</v>
      </c>
      <c r="AX536" s="13" t="s">
        <v>78</v>
      </c>
      <c r="AY536" s="215" t="s">
        <v>123</v>
      </c>
    </row>
    <row r="537" spans="1:65" s="13" customFormat="1" ht="11.25">
      <c r="B537" s="205"/>
      <c r="C537" s="206"/>
      <c r="D537" s="200" t="s">
        <v>136</v>
      </c>
      <c r="E537" s="207" t="s">
        <v>40</v>
      </c>
      <c r="F537" s="208" t="s">
        <v>705</v>
      </c>
      <c r="G537" s="206"/>
      <c r="H537" s="209">
        <v>1195</v>
      </c>
      <c r="I537" s="210"/>
      <c r="J537" s="206"/>
      <c r="K537" s="206"/>
      <c r="L537" s="211"/>
      <c r="M537" s="212"/>
      <c r="N537" s="213"/>
      <c r="O537" s="213"/>
      <c r="P537" s="213"/>
      <c r="Q537" s="213"/>
      <c r="R537" s="213"/>
      <c r="S537" s="213"/>
      <c r="T537" s="214"/>
      <c r="AT537" s="215" t="s">
        <v>136</v>
      </c>
      <c r="AU537" s="215" t="s">
        <v>88</v>
      </c>
      <c r="AV537" s="13" t="s">
        <v>88</v>
      </c>
      <c r="AW537" s="13" t="s">
        <v>38</v>
      </c>
      <c r="AX537" s="13" t="s">
        <v>78</v>
      </c>
      <c r="AY537" s="215" t="s">
        <v>123</v>
      </c>
    </row>
    <row r="538" spans="1:65" s="13" customFormat="1" ht="11.25">
      <c r="B538" s="205"/>
      <c r="C538" s="206"/>
      <c r="D538" s="200" t="s">
        <v>136</v>
      </c>
      <c r="E538" s="207" t="s">
        <v>40</v>
      </c>
      <c r="F538" s="208" t="s">
        <v>706</v>
      </c>
      <c r="G538" s="206"/>
      <c r="H538" s="209">
        <v>2125</v>
      </c>
      <c r="I538" s="210"/>
      <c r="J538" s="206"/>
      <c r="K538" s="206"/>
      <c r="L538" s="211"/>
      <c r="M538" s="212"/>
      <c r="N538" s="213"/>
      <c r="O538" s="213"/>
      <c r="P538" s="213"/>
      <c r="Q538" s="213"/>
      <c r="R538" s="213"/>
      <c r="S538" s="213"/>
      <c r="T538" s="214"/>
      <c r="AT538" s="215" t="s">
        <v>136</v>
      </c>
      <c r="AU538" s="215" t="s">
        <v>88</v>
      </c>
      <c r="AV538" s="13" t="s">
        <v>88</v>
      </c>
      <c r="AW538" s="13" t="s">
        <v>38</v>
      </c>
      <c r="AX538" s="13" t="s">
        <v>78</v>
      </c>
      <c r="AY538" s="215" t="s">
        <v>123</v>
      </c>
    </row>
    <row r="539" spans="1:65" s="2" customFormat="1" ht="16.5" customHeight="1">
      <c r="A539" s="34"/>
      <c r="B539" s="35"/>
      <c r="C539" s="230" t="s">
        <v>707</v>
      </c>
      <c r="D539" s="230" t="s">
        <v>341</v>
      </c>
      <c r="E539" s="231" t="s">
        <v>708</v>
      </c>
      <c r="F539" s="232" t="s">
        <v>709</v>
      </c>
      <c r="G539" s="233" t="s">
        <v>219</v>
      </c>
      <c r="H539" s="234">
        <v>60</v>
      </c>
      <c r="I539" s="235"/>
      <c r="J539" s="236">
        <f>ROUND(I539*H539,2)</f>
        <v>0</v>
      </c>
      <c r="K539" s="232" t="s">
        <v>40</v>
      </c>
      <c r="L539" s="237"/>
      <c r="M539" s="238" t="s">
        <v>40</v>
      </c>
      <c r="N539" s="239" t="s">
        <v>49</v>
      </c>
      <c r="O539" s="64"/>
      <c r="P539" s="196">
        <f>O539*H539</f>
        <v>0</v>
      </c>
      <c r="Q539" s="196">
        <v>7.4999999999999997E-3</v>
      </c>
      <c r="R539" s="196">
        <f>Q539*H539</f>
        <v>0.44999999999999996</v>
      </c>
      <c r="S539" s="196">
        <v>0</v>
      </c>
      <c r="T539" s="197">
        <f>S539*H539</f>
        <v>0</v>
      </c>
      <c r="U539" s="34"/>
      <c r="V539" s="34"/>
      <c r="W539" s="34"/>
      <c r="X539" s="34"/>
      <c r="Y539" s="34"/>
      <c r="Z539" s="34"/>
      <c r="AA539" s="34"/>
      <c r="AB539" s="34"/>
      <c r="AC539" s="34"/>
      <c r="AD539" s="34"/>
      <c r="AE539" s="34"/>
      <c r="AR539" s="198" t="s">
        <v>392</v>
      </c>
      <c r="AT539" s="198" t="s">
        <v>341</v>
      </c>
      <c r="AU539" s="198" t="s">
        <v>88</v>
      </c>
      <c r="AY539" s="17" t="s">
        <v>123</v>
      </c>
      <c r="BE539" s="199">
        <f>IF(N539="základní",J539,0)</f>
        <v>0</v>
      </c>
      <c r="BF539" s="199">
        <f>IF(N539="snížená",J539,0)</f>
        <v>0</v>
      </c>
      <c r="BG539" s="199">
        <f>IF(N539="zákl. přenesená",J539,0)</f>
        <v>0</v>
      </c>
      <c r="BH539" s="199">
        <f>IF(N539="sníž. přenesená",J539,0)</f>
        <v>0</v>
      </c>
      <c r="BI539" s="199">
        <f>IF(N539="nulová",J539,0)</f>
        <v>0</v>
      </c>
      <c r="BJ539" s="17" t="s">
        <v>86</v>
      </c>
      <c r="BK539" s="199">
        <f>ROUND(I539*H539,2)</f>
        <v>0</v>
      </c>
      <c r="BL539" s="17" t="s">
        <v>293</v>
      </c>
      <c r="BM539" s="198" t="s">
        <v>710</v>
      </c>
    </row>
    <row r="540" spans="1:65" s="2" customFormat="1" ht="11.25">
      <c r="A540" s="34"/>
      <c r="B540" s="35"/>
      <c r="C540" s="36"/>
      <c r="D540" s="200" t="s">
        <v>133</v>
      </c>
      <c r="E540" s="36"/>
      <c r="F540" s="201" t="s">
        <v>709</v>
      </c>
      <c r="G540" s="36"/>
      <c r="H540" s="36"/>
      <c r="I540" s="108"/>
      <c r="J540" s="36"/>
      <c r="K540" s="36"/>
      <c r="L540" s="39"/>
      <c r="M540" s="202"/>
      <c r="N540" s="203"/>
      <c r="O540" s="64"/>
      <c r="P540" s="64"/>
      <c r="Q540" s="64"/>
      <c r="R540" s="64"/>
      <c r="S540" s="64"/>
      <c r="T540" s="65"/>
      <c r="U540" s="34"/>
      <c r="V540" s="34"/>
      <c r="W540" s="34"/>
      <c r="X540" s="34"/>
      <c r="Y540" s="34"/>
      <c r="Z540" s="34"/>
      <c r="AA540" s="34"/>
      <c r="AB540" s="34"/>
      <c r="AC540" s="34"/>
      <c r="AD540" s="34"/>
      <c r="AE540" s="34"/>
      <c r="AT540" s="17" t="s">
        <v>133</v>
      </c>
      <c r="AU540" s="17" t="s">
        <v>88</v>
      </c>
    </row>
    <row r="541" spans="1:65" s="13" customFormat="1" ht="11.25">
      <c r="B541" s="205"/>
      <c r="C541" s="206"/>
      <c r="D541" s="200" t="s">
        <v>136</v>
      </c>
      <c r="E541" s="207" t="s">
        <v>40</v>
      </c>
      <c r="F541" s="208" t="s">
        <v>711</v>
      </c>
      <c r="G541" s="206"/>
      <c r="H541" s="209">
        <v>12</v>
      </c>
      <c r="I541" s="210"/>
      <c r="J541" s="206"/>
      <c r="K541" s="206"/>
      <c r="L541" s="211"/>
      <c r="M541" s="212"/>
      <c r="N541" s="213"/>
      <c r="O541" s="213"/>
      <c r="P541" s="213"/>
      <c r="Q541" s="213"/>
      <c r="R541" s="213"/>
      <c r="S541" s="213"/>
      <c r="T541" s="214"/>
      <c r="AT541" s="215" t="s">
        <v>136</v>
      </c>
      <c r="AU541" s="215" t="s">
        <v>88</v>
      </c>
      <c r="AV541" s="13" t="s">
        <v>88</v>
      </c>
      <c r="AW541" s="13" t="s">
        <v>38</v>
      </c>
      <c r="AX541" s="13" t="s">
        <v>78</v>
      </c>
      <c r="AY541" s="215" t="s">
        <v>123</v>
      </c>
    </row>
    <row r="542" spans="1:65" s="13" customFormat="1" ht="11.25">
      <c r="B542" s="205"/>
      <c r="C542" s="206"/>
      <c r="D542" s="200" t="s">
        <v>136</v>
      </c>
      <c r="E542" s="207" t="s">
        <v>40</v>
      </c>
      <c r="F542" s="208" t="s">
        <v>712</v>
      </c>
      <c r="G542" s="206"/>
      <c r="H542" s="209">
        <v>20</v>
      </c>
      <c r="I542" s="210"/>
      <c r="J542" s="206"/>
      <c r="K542" s="206"/>
      <c r="L542" s="211"/>
      <c r="M542" s="212"/>
      <c r="N542" s="213"/>
      <c r="O542" s="213"/>
      <c r="P542" s="213"/>
      <c r="Q542" s="213"/>
      <c r="R542" s="213"/>
      <c r="S542" s="213"/>
      <c r="T542" s="214"/>
      <c r="AT542" s="215" t="s">
        <v>136</v>
      </c>
      <c r="AU542" s="215" t="s">
        <v>88</v>
      </c>
      <c r="AV542" s="13" t="s">
        <v>88</v>
      </c>
      <c r="AW542" s="13" t="s">
        <v>38</v>
      </c>
      <c r="AX542" s="13" t="s">
        <v>78</v>
      </c>
      <c r="AY542" s="215" t="s">
        <v>123</v>
      </c>
    </row>
    <row r="543" spans="1:65" s="13" customFormat="1" ht="11.25">
      <c r="B543" s="205"/>
      <c r="C543" s="206"/>
      <c r="D543" s="200" t="s">
        <v>136</v>
      </c>
      <c r="E543" s="207" t="s">
        <v>40</v>
      </c>
      <c r="F543" s="208" t="s">
        <v>713</v>
      </c>
      <c r="G543" s="206"/>
      <c r="H543" s="209">
        <v>28</v>
      </c>
      <c r="I543" s="210"/>
      <c r="J543" s="206"/>
      <c r="K543" s="206"/>
      <c r="L543" s="211"/>
      <c r="M543" s="212"/>
      <c r="N543" s="213"/>
      <c r="O543" s="213"/>
      <c r="P543" s="213"/>
      <c r="Q543" s="213"/>
      <c r="R543" s="213"/>
      <c r="S543" s="213"/>
      <c r="T543" s="214"/>
      <c r="AT543" s="215" t="s">
        <v>136</v>
      </c>
      <c r="AU543" s="215" t="s">
        <v>88</v>
      </c>
      <c r="AV543" s="13" t="s">
        <v>88</v>
      </c>
      <c r="AW543" s="13" t="s">
        <v>38</v>
      </c>
      <c r="AX543" s="13" t="s">
        <v>78</v>
      </c>
      <c r="AY543" s="215" t="s">
        <v>123</v>
      </c>
    </row>
    <row r="544" spans="1:65" s="2" customFormat="1" ht="21.75" customHeight="1">
      <c r="A544" s="34"/>
      <c r="B544" s="35"/>
      <c r="C544" s="230" t="s">
        <v>714</v>
      </c>
      <c r="D544" s="230" t="s">
        <v>341</v>
      </c>
      <c r="E544" s="231" t="s">
        <v>715</v>
      </c>
      <c r="F544" s="232" t="s">
        <v>716</v>
      </c>
      <c r="G544" s="233" t="s">
        <v>219</v>
      </c>
      <c r="H544" s="234">
        <v>175</v>
      </c>
      <c r="I544" s="235"/>
      <c r="J544" s="236">
        <f>ROUND(I544*H544,2)</f>
        <v>0</v>
      </c>
      <c r="K544" s="232" t="s">
        <v>40</v>
      </c>
      <c r="L544" s="237"/>
      <c r="M544" s="238" t="s">
        <v>40</v>
      </c>
      <c r="N544" s="239" t="s">
        <v>49</v>
      </c>
      <c r="O544" s="64"/>
      <c r="P544" s="196">
        <f>O544*H544</f>
        <v>0</v>
      </c>
      <c r="Q544" s="196">
        <v>7.4999999999999997E-3</v>
      </c>
      <c r="R544" s="196">
        <f>Q544*H544</f>
        <v>1.3125</v>
      </c>
      <c r="S544" s="196">
        <v>0</v>
      </c>
      <c r="T544" s="197">
        <f>S544*H544</f>
        <v>0</v>
      </c>
      <c r="U544" s="34"/>
      <c r="V544" s="34"/>
      <c r="W544" s="34"/>
      <c r="X544" s="34"/>
      <c r="Y544" s="34"/>
      <c r="Z544" s="34"/>
      <c r="AA544" s="34"/>
      <c r="AB544" s="34"/>
      <c r="AC544" s="34"/>
      <c r="AD544" s="34"/>
      <c r="AE544" s="34"/>
      <c r="AR544" s="198" t="s">
        <v>392</v>
      </c>
      <c r="AT544" s="198" t="s">
        <v>341</v>
      </c>
      <c r="AU544" s="198" t="s">
        <v>88</v>
      </c>
      <c r="AY544" s="17" t="s">
        <v>123</v>
      </c>
      <c r="BE544" s="199">
        <f>IF(N544="základní",J544,0)</f>
        <v>0</v>
      </c>
      <c r="BF544" s="199">
        <f>IF(N544="snížená",J544,0)</f>
        <v>0</v>
      </c>
      <c r="BG544" s="199">
        <f>IF(N544="zákl. přenesená",J544,0)</f>
        <v>0</v>
      </c>
      <c r="BH544" s="199">
        <f>IF(N544="sníž. přenesená",J544,0)</f>
        <v>0</v>
      </c>
      <c r="BI544" s="199">
        <f>IF(N544="nulová",J544,0)</f>
        <v>0</v>
      </c>
      <c r="BJ544" s="17" t="s">
        <v>86</v>
      </c>
      <c r="BK544" s="199">
        <f>ROUND(I544*H544,2)</f>
        <v>0</v>
      </c>
      <c r="BL544" s="17" t="s">
        <v>293</v>
      </c>
      <c r="BM544" s="198" t="s">
        <v>717</v>
      </c>
    </row>
    <row r="545" spans="1:65" s="2" customFormat="1" ht="11.25">
      <c r="A545" s="34"/>
      <c r="B545" s="35"/>
      <c r="C545" s="36"/>
      <c r="D545" s="200" t="s">
        <v>133</v>
      </c>
      <c r="E545" s="36"/>
      <c r="F545" s="201" t="s">
        <v>716</v>
      </c>
      <c r="G545" s="36"/>
      <c r="H545" s="36"/>
      <c r="I545" s="108"/>
      <c r="J545" s="36"/>
      <c r="K545" s="36"/>
      <c r="L545" s="39"/>
      <c r="M545" s="202"/>
      <c r="N545" s="203"/>
      <c r="O545" s="64"/>
      <c r="P545" s="64"/>
      <c r="Q545" s="64"/>
      <c r="R545" s="64"/>
      <c r="S545" s="64"/>
      <c r="T545" s="65"/>
      <c r="U545" s="34"/>
      <c r="V545" s="34"/>
      <c r="W545" s="34"/>
      <c r="X545" s="34"/>
      <c r="Y545" s="34"/>
      <c r="Z545" s="34"/>
      <c r="AA545" s="34"/>
      <c r="AB545" s="34"/>
      <c r="AC545" s="34"/>
      <c r="AD545" s="34"/>
      <c r="AE545" s="34"/>
      <c r="AT545" s="17" t="s">
        <v>133</v>
      </c>
      <c r="AU545" s="17" t="s">
        <v>88</v>
      </c>
    </row>
    <row r="546" spans="1:65" s="14" customFormat="1" ht="22.5">
      <c r="B546" s="216"/>
      <c r="C546" s="217"/>
      <c r="D546" s="200" t="s">
        <v>136</v>
      </c>
      <c r="E546" s="218" t="s">
        <v>40</v>
      </c>
      <c r="F546" s="219" t="s">
        <v>718</v>
      </c>
      <c r="G546" s="217"/>
      <c r="H546" s="218" t="s">
        <v>40</v>
      </c>
      <c r="I546" s="220"/>
      <c r="J546" s="217"/>
      <c r="K546" s="217"/>
      <c r="L546" s="221"/>
      <c r="M546" s="222"/>
      <c r="N546" s="223"/>
      <c r="O546" s="223"/>
      <c r="P546" s="223"/>
      <c r="Q546" s="223"/>
      <c r="R546" s="223"/>
      <c r="S546" s="223"/>
      <c r="T546" s="224"/>
      <c r="AT546" s="225" t="s">
        <v>136</v>
      </c>
      <c r="AU546" s="225" t="s">
        <v>88</v>
      </c>
      <c r="AV546" s="14" t="s">
        <v>86</v>
      </c>
      <c r="AW546" s="14" t="s">
        <v>38</v>
      </c>
      <c r="AX546" s="14" t="s">
        <v>78</v>
      </c>
      <c r="AY546" s="225" t="s">
        <v>123</v>
      </c>
    </row>
    <row r="547" spans="1:65" s="13" customFormat="1" ht="11.25">
      <c r="B547" s="205"/>
      <c r="C547" s="206"/>
      <c r="D547" s="200" t="s">
        <v>136</v>
      </c>
      <c r="E547" s="207" t="s">
        <v>40</v>
      </c>
      <c r="F547" s="208" t="s">
        <v>719</v>
      </c>
      <c r="G547" s="206"/>
      <c r="H547" s="209">
        <v>75</v>
      </c>
      <c r="I547" s="210"/>
      <c r="J547" s="206"/>
      <c r="K547" s="206"/>
      <c r="L547" s="211"/>
      <c r="M547" s="212"/>
      <c r="N547" s="213"/>
      <c r="O547" s="213"/>
      <c r="P547" s="213"/>
      <c r="Q547" s="213"/>
      <c r="R547" s="213"/>
      <c r="S547" s="213"/>
      <c r="T547" s="214"/>
      <c r="AT547" s="215" t="s">
        <v>136</v>
      </c>
      <c r="AU547" s="215" t="s">
        <v>88</v>
      </c>
      <c r="AV547" s="13" t="s">
        <v>88</v>
      </c>
      <c r="AW547" s="13" t="s">
        <v>38</v>
      </c>
      <c r="AX547" s="13" t="s">
        <v>78</v>
      </c>
      <c r="AY547" s="215" t="s">
        <v>123</v>
      </c>
    </row>
    <row r="548" spans="1:65" s="13" customFormat="1" ht="11.25">
      <c r="B548" s="205"/>
      <c r="C548" s="206"/>
      <c r="D548" s="200" t="s">
        <v>136</v>
      </c>
      <c r="E548" s="207" t="s">
        <v>40</v>
      </c>
      <c r="F548" s="208" t="s">
        <v>720</v>
      </c>
      <c r="G548" s="206"/>
      <c r="H548" s="209">
        <v>100</v>
      </c>
      <c r="I548" s="210"/>
      <c r="J548" s="206"/>
      <c r="K548" s="206"/>
      <c r="L548" s="211"/>
      <c r="M548" s="212"/>
      <c r="N548" s="213"/>
      <c r="O548" s="213"/>
      <c r="P548" s="213"/>
      <c r="Q548" s="213"/>
      <c r="R548" s="213"/>
      <c r="S548" s="213"/>
      <c r="T548" s="214"/>
      <c r="AT548" s="215" t="s">
        <v>136</v>
      </c>
      <c r="AU548" s="215" t="s">
        <v>88</v>
      </c>
      <c r="AV548" s="13" t="s">
        <v>88</v>
      </c>
      <c r="AW548" s="13" t="s">
        <v>38</v>
      </c>
      <c r="AX548" s="13" t="s">
        <v>78</v>
      </c>
      <c r="AY548" s="215" t="s">
        <v>123</v>
      </c>
    </row>
    <row r="549" spans="1:65" s="2" customFormat="1" ht="21.75" customHeight="1">
      <c r="A549" s="34"/>
      <c r="B549" s="35"/>
      <c r="C549" s="230" t="s">
        <v>721</v>
      </c>
      <c r="D549" s="230" t="s">
        <v>341</v>
      </c>
      <c r="E549" s="231" t="s">
        <v>722</v>
      </c>
      <c r="F549" s="232" t="s">
        <v>723</v>
      </c>
      <c r="G549" s="233" t="s">
        <v>219</v>
      </c>
      <c r="H549" s="234">
        <v>215</v>
      </c>
      <c r="I549" s="235"/>
      <c r="J549" s="236">
        <f>ROUND(I549*H549,2)</f>
        <v>0</v>
      </c>
      <c r="K549" s="232" t="s">
        <v>40</v>
      </c>
      <c r="L549" s="237"/>
      <c r="M549" s="238" t="s">
        <v>40</v>
      </c>
      <c r="N549" s="239" t="s">
        <v>49</v>
      </c>
      <c r="O549" s="64"/>
      <c r="P549" s="196">
        <f>O549*H549</f>
        <v>0</v>
      </c>
      <c r="Q549" s="196">
        <v>7.4999999999999997E-3</v>
      </c>
      <c r="R549" s="196">
        <f>Q549*H549</f>
        <v>1.6125</v>
      </c>
      <c r="S549" s="196">
        <v>0</v>
      </c>
      <c r="T549" s="197">
        <f>S549*H549</f>
        <v>0</v>
      </c>
      <c r="U549" s="34"/>
      <c r="V549" s="34"/>
      <c r="W549" s="34"/>
      <c r="X549" s="34"/>
      <c r="Y549" s="34"/>
      <c r="Z549" s="34"/>
      <c r="AA549" s="34"/>
      <c r="AB549" s="34"/>
      <c r="AC549" s="34"/>
      <c r="AD549" s="34"/>
      <c r="AE549" s="34"/>
      <c r="AR549" s="198" t="s">
        <v>392</v>
      </c>
      <c r="AT549" s="198" t="s">
        <v>341</v>
      </c>
      <c r="AU549" s="198" t="s">
        <v>88</v>
      </c>
      <c r="AY549" s="17" t="s">
        <v>123</v>
      </c>
      <c r="BE549" s="199">
        <f>IF(N549="základní",J549,0)</f>
        <v>0</v>
      </c>
      <c r="BF549" s="199">
        <f>IF(N549="snížená",J549,0)</f>
        <v>0</v>
      </c>
      <c r="BG549" s="199">
        <f>IF(N549="zákl. přenesená",J549,0)</f>
        <v>0</v>
      </c>
      <c r="BH549" s="199">
        <f>IF(N549="sníž. přenesená",J549,0)</f>
        <v>0</v>
      </c>
      <c r="BI549" s="199">
        <f>IF(N549="nulová",J549,0)</f>
        <v>0</v>
      </c>
      <c r="BJ549" s="17" t="s">
        <v>86</v>
      </c>
      <c r="BK549" s="199">
        <f>ROUND(I549*H549,2)</f>
        <v>0</v>
      </c>
      <c r="BL549" s="17" t="s">
        <v>293</v>
      </c>
      <c r="BM549" s="198" t="s">
        <v>724</v>
      </c>
    </row>
    <row r="550" spans="1:65" s="2" customFormat="1" ht="11.25">
      <c r="A550" s="34"/>
      <c r="B550" s="35"/>
      <c r="C550" s="36"/>
      <c r="D550" s="200" t="s">
        <v>133</v>
      </c>
      <c r="E550" s="36"/>
      <c r="F550" s="201" t="s">
        <v>723</v>
      </c>
      <c r="G550" s="36"/>
      <c r="H550" s="36"/>
      <c r="I550" s="108"/>
      <c r="J550" s="36"/>
      <c r="K550" s="36"/>
      <c r="L550" s="39"/>
      <c r="M550" s="202"/>
      <c r="N550" s="203"/>
      <c r="O550" s="64"/>
      <c r="P550" s="64"/>
      <c r="Q550" s="64"/>
      <c r="R550" s="64"/>
      <c r="S550" s="64"/>
      <c r="T550" s="65"/>
      <c r="U550" s="34"/>
      <c r="V550" s="34"/>
      <c r="W550" s="34"/>
      <c r="X550" s="34"/>
      <c r="Y550" s="34"/>
      <c r="Z550" s="34"/>
      <c r="AA550" s="34"/>
      <c r="AB550" s="34"/>
      <c r="AC550" s="34"/>
      <c r="AD550" s="34"/>
      <c r="AE550" s="34"/>
      <c r="AT550" s="17" t="s">
        <v>133</v>
      </c>
      <c r="AU550" s="17" t="s">
        <v>88</v>
      </c>
    </row>
    <row r="551" spans="1:65" s="13" customFormat="1" ht="11.25">
      <c r="B551" s="205"/>
      <c r="C551" s="206"/>
      <c r="D551" s="200" t="s">
        <v>136</v>
      </c>
      <c r="E551" s="207" t="s">
        <v>40</v>
      </c>
      <c r="F551" s="208" t="s">
        <v>725</v>
      </c>
      <c r="G551" s="206"/>
      <c r="H551" s="209">
        <v>40</v>
      </c>
      <c r="I551" s="210"/>
      <c r="J551" s="206"/>
      <c r="K551" s="206"/>
      <c r="L551" s="211"/>
      <c r="M551" s="212"/>
      <c r="N551" s="213"/>
      <c r="O551" s="213"/>
      <c r="P551" s="213"/>
      <c r="Q551" s="213"/>
      <c r="R551" s="213"/>
      <c r="S551" s="213"/>
      <c r="T551" s="214"/>
      <c r="AT551" s="215" t="s">
        <v>136</v>
      </c>
      <c r="AU551" s="215" t="s">
        <v>88</v>
      </c>
      <c r="AV551" s="13" t="s">
        <v>88</v>
      </c>
      <c r="AW551" s="13" t="s">
        <v>38</v>
      </c>
      <c r="AX551" s="13" t="s">
        <v>78</v>
      </c>
      <c r="AY551" s="215" t="s">
        <v>123</v>
      </c>
    </row>
    <row r="552" spans="1:65" s="13" customFormat="1" ht="11.25">
      <c r="B552" s="205"/>
      <c r="C552" s="206"/>
      <c r="D552" s="200" t="s">
        <v>136</v>
      </c>
      <c r="E552" s="207" t="s">
        <v>40</v>
      </c>
      <c r="F552" s="208" t="s">
        <v>719</v>
      </c>
      <c r="G552" s="206"/>
      <c r="H552" s="209">
        <v>75</v>
      </c>
      <c r="I552" s="210"/>
      <c r="J552" s="206"/>
      <c r="K552" s="206"/>
      <c r="L552" s="211"/>
      <c r="M552" s="212"/>
      <c r="N552" s="213"/>
      <c r="O552" s="213"/>
      <c r="P552" s="213"/>
      <c r="Q552" s="213"/>
      <c r="R552" s="213"/>
      <c r="S552" s="213"/>
      <c r="T552" s="214"/>
      <c r="AT552" s="215" t="s">
        <v>136</v>
      </c>
      <c r="AU552" s="215" t="s">
        <v>88</v>
      </c>
      <c r="AV552" s="13" t="s">
        <v>88</v>
      </c>
      <c r="AW552" s="13" t="s">
        <v>38</v>
      </c>
      <c r="AX552" s="13" t="s">
        <v>78</v>
      </c>
      <c r="AY552" s="215" t="s">
        <v>123</v>
      </c>
    </row>
    <row r="553" spans="1:65" s="13" customFormat="1" ht="11.25">
      <c r="B553" s="205"/>
      <c r="C553" s="206"/>
      <c r="D553" s="200" t="s">
        <v>136</v>
      </c>
      <c r="E553" s="207" t="s">
        <v>40</v>
      </c>
      <c r="F553" s="208" t="s">
        <v>720</v>
      </c>
      <c r="G553" s="206"/>
      <c r="H553" s="209">
        <v>100</v>
      </c>
      <c r="I553" s="210"/>
      <c r="J553" s="206"/>
      <c r="K553" s="206"/>
      <c r="L553" s="211"/>
      <c r="M553" s="212"/>
      <c r="N553" s="213"/>
      <c r="O553" s="213"/>
      <c r="P553" s="213"/>
      <c r="Q553" s="213"/>
      <c r="R553" s="213"/>
      <c r="S553" s="213"/>
      <c r="T553" s="214"/>
      <c r="AT553" s="215" t="s">
        <v>136</v>
      </c>
      <c r="AU553" s="215" t="s">
        <v>88</v>
      </c>
      <c r="AV553" s="13" t="s">
        <v>88</v>
      </c>
      <c r="AW553" s="13" t="s">
        <v>38</v>
      </c>
      <c r="AX553" s="13" t="s">
        <v>78</v>
      </c>
      <c r="AY553" s="215" t="s">
        <v>123</v>
      </c>
    </row>
    <row r="554" spans="1:65" s="2" customFormat="1" ht="16.5" customHeight="1">
      <c r="A554" s="34"/>
      <c r="B554" s="35"/>
      <c r="C554" s="230" t="s">
        <v>726</v>
      </c>
      <c r="D554" s="230" t="s">
        <v>341</v>
      </c>
      <c r="E554" s="231" t="s">
        <v>727</v>
      </c>
      <c r="F554" s="232" t="s">
        <v>728</v>
      </c>
      <c r="G554" s="233" t="s">
        <v>219</v>
      </c>
      <c r="H554" s="234">
        <v>198</v>
      </c>
      <c r="I554" s="235"/>
      <c r="J554" s="236">
        <f>ROUND(I554*H554,2)</f>
        <v>0</v>
      </c>
      <c r="K554" s="232" t="s">
        <v>40</v>
      </c>
      <c r="L554" s="237"/>
      <c r="M554" s="238" t="s">
        <v>40</v>
      </c>
      <c r="N554" s="239" t="s">
        <v>49</v>
      </c>
      <c r="O554" s="64"/>
      <c r="P554" s="196">
        <f>O554*H554</f>
        <v>0</v>
      </c>
      <c r="Q554" s="196">
        <v>7.4999999999999997E-3</v>
      </c>
      <c r="R554" s="196">
        <f>Q554*H554</f>
        <v>1.4849999999999999</v>
      </c>
      <c r="S554" s="196">
        <v>0</v>
      </c>
      <c r="T554" s="197">
        <f>S554*H554</f>
        <v>0</v>
      </c>
      <c r="U554" s="34"/>
      <c r="V554" s="34"/>
      <c r="W554" s="34"/>
      <c r="X554" s="34"/>
      <c r="Y554" s="34"/>
      <c r="Z554" s="34"/>
      <c r="AA554" s="34"/>
      <c r="AB554" s="34"/>
      <c r="AC554" s="34"/>
      <c r="AD554" s="34"/>
      <c r="AE554" s="34"/>
      <c r="AR554" s="198" t="s">
        <v>392</v>
      </c>
      <c r="AT554" s="198" t="s">
        <v>341</v>
      </c>
      <c r="AU554" s="198" t="s">
        <v>88</v>
      </c>
      <c r="AY554" s="17" t="s">
        <v>123</v>
      </c>
      <c r="BE554" s="199">
        <f>IF(N554="základní",J554,0)</f>
        <v>0</v>
      </c>
      <c r="BF554" s="199">
        <f>IF(N554="snížená",J554,0)</f>
        <v>0</v>
      </c>
      <c r="BG554" s="199">
        <f>IF(N554="zákl. přenesená",J554,0)</f>
        <v>0</v>
      </c>
      <c r="BH554" s="199">
        <f>IF(N554="sníž. přenesená",J554,0)</f>
        <v>0</v>
      </c>
      <c r="BI554" s="199">
        <f>IF(N554="nulová",J554,0)</f>
        <v>0</v>
      </c>
      <c r="BJ554" s="17" t="s">
        <v>86</v>
      </c>
      <c r="BK554" s="199">
        <f>ROUND(I554*H554,2)</f>
        <v>0</v>
      </c>
      <c r="BL554" s="17" t="s">
        <v>293</v>
      </c>
      <c r="BM554" s="198" t="s">
        <v>729</v>
      </c>
    </row>
    <row r="555" spans="1:65" s="2" customFormat="1" ht="11.25">
      <c r="A555" s="34"/>
      <c r="B555" s="35"/>
      <c r="C555" s="36"/>
      <c r="D555" s="200" t="s">
        <v>133</v>
      </c>
      <c r="E555" s="36"/>
      <c r="F555" s="201" t="s">
        <v>728</v>
      </c>
      <c r="G555" s="36"/>
      <c r="H555" s="36"/>
      <c r="I555" s="108"/>
      <c r="J555" s="36"/>
      <c r="K555" s="36"/>
      <c r="L555" s="39"/>
      <c r="M555" s="202"/>
      <c r="N555" s="203"/>
      <c r="O555" s="64"/>
      <c r="P555" s="64"/>
      <c r="Q555" s="64"/>
      <c r="R555" s="64"/>
      <c r="S555" s="64"/>
      <c r="T555" s="65"/>
      <c r="U555" s="34"/>
      <c r="V555" s="34"/>
      <c r="W555" s="34"/>
      <c r="X555" s="34"/>
      <c r="Y555" s="34"/>
      <c r="Z555" s="34"/>
      <c r="AA555" s="34"/>
      <c r="AB555" s="34"/>
      <c r="AC555" s="34"/>
      <c r="AD555" s="34"/>
      <c r="AE555" s="34"/>
      <c r="AT555" s="17" t="s">
        <v>133</v>
      </c>
      <c r="AU555" s="17" t="s">
        <v>88</v>
      </c>
    </row>
    <row r="556" spans="1:65" s="13" customFormat="1" ht="11.25">
      <c r="B556" s="205"/>
      <c r="C556" s="206"/>
      <c r="D556" s="200" t="s">
        <v>136</v>
      </c>
      <c r="E556" s="207" t="s">
        <v>40</v>
      </c>
      <c r="F556" s="208" t="s">
        <v>730</v>
      </c>
      <c r="G556" s="206"/>
      <c r="H556" s="209">
        <v>72</v>
      </c>
      <c r="I556" s="210"/>
      <c r="J556" s="206"/>
      <c r="K556" s="206"/>
      <c r="L556" s="211"/>
      <c r="M556" s="212"/>
      <c r="N556" s="213"/>
      <c r="O556" s="213"/>
      <c r="P556" s="213"/>
      <c r="Q556" s="213"/>
      <c r="R556" s="213"/>
      <c r="S556" s="213"/>
      <c r="T556" s="214"/>
      <c r="AT556" s="215" t="s">
        <v>136</v>
      </c>
      <c r="AU556" s="215" t="s">
        <v>88</v>
      </c>
      <c r="AV556" s="13" t="s">
        <v>88</v>
      </c>
      <c r="AW556" s="13" t="s">
        <v>38</v>
      </c>
      <c r="AX556" s="13" t="s">
        <v>78</v>
      </c>
      <c r="AY556" s="215" t="s">
        <v>123</v>
      </c>
    </row>
    <row r="557" spans="1:65" s="13" customFormat="1" ht="11.25">
      <c r="B557" s="205"/>
      <c r="C557" s="206"/>
      <c r="D557" s="200" t="s">
        <v>136</v>
      </c>
      <c r="E557" s="207" t="s">
        <v>40</v>
      </c>
      <c r="F557" s="208" t="s">
        <v>731</v>
      </c>
      <c r="G557" s="206"/>
      <c r="H557" s="209">
        <v>55</v>
      </c>
      <c r="I557" s="210"/>
      <c r="J557" s="206"/>
      <c r="K557" s="206"/>
      <c r="L557" s="211"/>
      <c r="M557" s="212"/>
      <c r="N557" s="213"/>
      <c r="O557" s="213"/>
      <c r="P557" s="213"/>
      <c r="Q557" s="213"/>
      <c r="R557" s="213"/>
      <c r="S557" s="213"/>
      <c r="T557" s="214"/>
      <c r="AT557" s="215" t="s">
        <v>136</v>
      </c>
      <c r="AU557" s="215" t="s">
        <v>88</v>
      </c>
      <c r="AV557" s="13" t="s">
        <v>88</v>
      </c>
      <c r="AW557" s="13" t="s">
        <v>38</v>
      </c>
      <c r="AX557" s="13" t="s">
        <v>78</v>
      </c>
      <c r="AY557" s="215" t="s">
        <v>123</v>
      </c>
    </row>
    <row r="558" spans="1:65" s="13" customFormat="1" ht="11.25">
      <c r="B558" s="205"/>
      <c r="C558" s="206"/>
      <c r="D558" s="200" t="s">
        <v>136</v>
      </c>
      <c r="E558" s="207" t="s">
        <v>40</v>
      </c>
      <c r="F558" s="208" t="s">
        <v>732</v>
      </c>
      <c r="G558" s="206"/>
      <c r="H558" s="209">
        <v>71</v>
      </c>
      <c r="I558" s="210"/>
      <c r="J558" s="206"/>
      <c r="K558" s="206"/>
      <c r="L558" s="211"/>
      <c r="M558" s="212"/>
      <c r="N558" s="213"/>
      <c r="O558" s="213"/>
      <c r="P558" s="213"/>
      <c r="Q558" s="213"/>
      <c r="R558" s="213"/>
      <c r="S558" s="213"/>
      <c r="T558" s="214"/>
      <c r="AT558" s="215" t="s">
        <v>136</v>
      </c>
      <c r="AU558" s="215" t="s">
        <v>88</v>
      </c>
      <c r="AV558" s="13" t="s">
        <v>88</v>
      </c>
      <c r="AW558" s="13" t="s">
        <v>38</v>
      </c>
      <c r="AX558" s="13" t="s">
        <v>78</v>
      </c>
      <c r="AY558" s="215" t="s">
        <v>123</v>
      </c>
    </row>
    <row r="559" spans="1:65" s="2" customFormat="1" ht="21.75" customHeight="1">
      <c r="A559" s="34"/>
      <c r="B559" s="35"/>
      <c r="C559" s="230" t="s">
        <v>733</v>
      </c>
      <c r="D559" s="230" t="s">
        <v>341</v>
      </c>
      <c r="E559" s="231" t="s">
        <v>734</v>
      </c>
      <c r="F559" s="232" t="s">
        <v>735</v>
      </c>
      <c r="G559" s="233" t="s">
        <v>219</v>
      </c>
      <c r="H559" s="234">
        <v>215</v>
      </c>
      <c r="I559" s="235"/>
      <c r="J559" s="236">
        <f>ROUND(I559*H559,2)</f>
        <v>0</v>
      </c>
      <c r="K559" s="232" t="s">
        <v>40</v>
      </c>
      <c r="L559" s="237"/>
      <c r="M559" s="238" t="s">
        <v>40</v>
      </c>
      <c r="N559" s="239" t="s">
        <v>49</v>
      </c>
      <c r="O559" s="64"/>
      <c r="P559" s="196">
        <f>O559*H559</f>
        <v>0</v>
      </c>
      <c r="Q559" s="196">
        <v>7.4999999999999997E-3</v>
      </c>
      <c r="R559" s="196">
        <f>Q559*H559</f>
        <v>1.6125</v>
      </c>
      <c r="S559" s="196">
        <v>0</v>
      </c>
      <c r="T559" s="197">
        <f>S559*H559</f>
        <v>0</v>
      </c>
      <c r="U559" s="34"/>
      <c r="V559" s="34"/>
      <c r="W559" s="34"/>
      <c r="X559" s="34"/>
      <c r="Y559" s="34"/>
      <c r="Z559" s="34"/>
      <c r="AA559" s="34"/>
      <c r="AB559" s="34"/>
      <c r="AC559" s="34"/>
      <c r="AD559" s="34"/>
      <c r="AE559" s="34"/>
      <c r="AR559" s="198" t="s">
        <v>392</v>
      </c>
      <c r="AT559" s="198" t="s">
        <v>341</v>
      </c>
      <c r="AU559" s="198" t="s">
        <v>88</v>
      </c>
      <c r="AY559" s="17" t="s">
        <v>123</v>
      </c>
      <c r="BE559" s="199">
        <f>IF(N559="základní",J559,0)</f>
        <v>0</v>
      </c>
      <c r="BF559" s="199">
        <f>IF(N559="snížená",J559,0)</f>
        <v>0</v>
      </c>
      <c r="BG559" s="199">
        <f>IF(N559="zákl. přenesená",J559,0)</f>
        <v>0</v>
      </c>
      <c r="BH559" s="199">
        <f>IF(N559="sníž. přenesená",J559,0)</f>
        <v>0</v>
      </c>
      <c r="BI559" s="199">
        <f>IF(N559="nulová",J559,0)</f>
        <v>0</v>
      </c>
      <c r="BJ559" s="17" t="s">
        <v>86</v>
      </c>
      <c r="BK559" s="199">
        <f>ROUND(I559*H559,2)</f>
        <v>0</v>
      </c>
      <c r="BL559" s="17" t="s">
        <v>293</v>
      </c>
      <c r="BM559" s="198" t="s">
        <v>736</v>
      </c>
    </row>
    <row r="560" spans="1:65" s="2" customFormat="1" ht="11.25">
      <c r="A560" s="34"/>
      <c r="B560" s="35"/>
      <c r="C560" s="36"/>
      <c r="D560" s="200" t="s">
        <v>133</v>
      </c>
      <c r="E560" s="36"/>
      <c r="F560" s="201" t="s">
        <v>735</v>
      </c>
      <c r="G560" s="36"/>
      <c r="H560" s="36"/>
      <c r="I560" s="108"/>
      <c r="J560" s="36"/>
      <c r="K560" s="36"/>
      <c r="L560" s="39"/>
      <c r="M560" s="202"/>
      <c r="N560" s="203"/>
      <c r="O560" s="64"/>
      <c r="P560" s="64"/>
      <c r="Q560" s="64"/>
      <c r="R560" s="64"/>
      <c r="S560" s="64"/>
      <c r="T560" s="65"/>
      <c r="U560" s="34"/>
      <c r="V560" s="34"/>
      <c r="W560" s="34"/>
      <c r="X560" s="34"/>
      <c r="Y560" s="34"/>
      <c r="Z560" s="34"/>
      <c r="AA560" s="34"/>
      <c r="AB560" s="34"/>
      <c r="AC560" s="34"/>
      <c r="AD560" s="34"/>
      <c r="AE560" s="34"/>
      <c r="AT560" s="17" t="s">
        <v>133</v>
      </c>
      <c r="AU560" s="17" t="s">
        <v>88</v>
      </c>
    </row>
    <row r="561" spans="1:65" s="13" customFormat="1" ht="11.25">
      <c r="B561" s="205"/>
      <c r="C561" s="206"/>
      <c r="D561" s="200" t="s">
        <v>136</v>
      </c>
      <c r="E561" s="207" t="s">
        <v>40</v>
      </c>
      <c r="F561" s="208" t="s">
        <v>725</v>
      </c>
      <c r="G561" s="206"/>
      <c r="H561" s="209">
        <v>40</v>
      </c>
      <c r="I561" s="210"/>
      <c r="J561" s="206"/>
      <c r="K561" s="206"/>
      <c r="L561" s="211"/>
      <c r="M561" s="212"/>
      <c r="N561" s="213"/>
      <c r="O561" s="213"/>
      <c r="P561" s="213"/>
      <c r="Q561" s="213"/>
      <c r="R561" s="213"/>
      <c r="S561" s="213"/>
      <c r="T561" s="214"/>
      <c r="AT561" s="215" t="s">
        <v>136</v>
      </c>
      <c r="AU561" s="215" t="s">
        <v>88</v>
      </c>
      <c r="AV561" s="13" t="s">
        <v>88</v>
      </c>
      <c r="AW561" s="13" t="s">
        <v>38</v>
      </c>
      <c r="AX561" s="13" t="s">
        <v>78</v>
      </c>
      <c r="AY561" s="215" t="s">
        <v>123</v>
      </c>
    </row>
    <row r="562" spans="1:65" s="13" customFormat="1" ht="11.25">
      <c r="B562" s="205"/>
      <c r="C562" s="206"/>
      <c r="D562" s="200" t="s">
        <v>136</v>
      </c>
      <c r="E562" s="207" t="s">
        <v>40</v>
      </c>
      <c r="F562" s="208" t="s">
        <v>719</v>
      </c>
      <c r="G562" s="206"/>
      <c r="H562" s="209">
        <v>75</v>
      </c>
      <c r="I562" s="210"/>
      <c r="J562" s="206"/>
      <c r="K562" s="206"/>
      <c r="L562" s="211"/>
      <c r="M562" s="212"/>
      <c r="N562" s="213"/>
      <c r="O562" s="213"/>
      <c r="P562" s="213"/>
      <c r="Q562" s="213"/>
      <c r="R562" s="213"/>
      <c r="S562" s="213"/>
      <c r="T562" s="214"/>
      <c r="AT562" s="215" t="s">
        <v>136</v>
      </c>
      <c r="AU562" s="215" t="s">
        <v>88</v>
      </c>
      <c r="AV562" s="13" t="s">
        <v>88</v>
      </c>
      <c r="AW562" s="13" t="s">
        <v>38</v>
      </c>
      <c r="AX562" s="13" t="s">
        <v>78</v>
      </c>
      <c r="AY562" s="215" t="s">
        <v>123</v>
      </c>
    </row>
    <row r="563" spans="1:65" s="13" customFormat="1" ht="11.25">
      <c r="B563" s="205"/>
      <c r="C563" s="206"/>
      <c r="D563" s="200" t="s">
        <v>136</v>
      </c>
      <c r="E563" s="207" t="s">
        <v>40</v>
      </c>
      <c r="F563" s="208" t="s">
        <v>720</v>
      </c>
      <c r="G563" s="206"/>
      <c r="H563" s="209">
        <v>100</v>
      </c>
      <c r="I563" s="210"/>
      <c r="J563" s="206"/>
      <c r="K563" s="206"/>
      <c r="L563" s="211"/>
      <c r="M563" s="212"/>
      <c r="N563" s="213"/>
      <c r="O563" s="213"/>
      <c r="P563" s="213"/>
      <c r="Q563" s="213"/>
      <c r="R563" s="213"/>
      <c r="S563" s="213"/>
      <c r="T563" s="214"/>
      <c r="AT563" s="215" t="s">
        <v>136</v>
      </c>
      <c r="AU563" s="215" t="s">
        <v>88</v>
      </c>
      <c r="AV563" s="13" t="s">
        <v>88</v>
      </c>
      <c r="AW563" s="13" t="s">
        <v>38</v>
      </c>
      <c r="AX563" s="13" t="s">
        <v>78</v>
      </c>
      <c r="AY563" s="215" t="s">
        <v>123</v>
      </c>
    </row>
    <row r="564" spans="1:65" s="2" customFormat="1" ht="21.75" customHeight="1">
      <c r="A564" s="34"/>
      <c r="B564" s="35"/>
      <c r="C564" s="230" t="s">
        <v>737</v>
      </c>
      <c r="D564" s="230" t="s">
        <v>341</v>
      </c>
      <c r="E564" s="231" t="s">
        <v>738</v>
      </c>
      <c r="F564" s="232" t="s">
        <v>739</v>
      </c>
      <c r="G564" s="233" t="s">
        <v>219</v>
      </c>
      <c r="H564" s="234">
        <v>168</v>
      </c>
      <c r="I564" s="235"/>
      <c r="J564" s="236">
        <f>ROUND(I564*H564,2)</f>
        <v>0</v>
      </c>
      <c r="K564" s="232" t="s">
        <v>40</v>
      </c>
      <c r="L564" s="237"/>
      <c r="M564" s="238" t="s">
        <v>40</v>
      </c>
      <c r="N564" s="239" t="s">
        <v>49</v>
      </c>
      <c r="O564" s="64"/>
      <c r="P564" s="196">
        <f>O564*H564</f>
        <v>0</v>
      </c>
      <c r="Q564" s="196">
        <v>7.4999999999999997E-3</v>
      </c>
      <c r="R564" s="196">
        <f>Q564*H564</f>
        <v>1.26</v>
      </c>
      <c r="S564" s="196">
        <v>0</v>
      </c>
      <c r="T564" s="197">
        <f>S564*H564</f>
        <v>0</v>
      </c>
      <c r="U564" s="34"/>
      <c r="V564" s="34"/>
      <c r="W564" s="34"/>
      <c r="X564" s="34"/>
      <c r="Y564" s="34"/>
      <c r="Z564" s="34"/>
      <c r="AA564" s="34"/>
      <c r="AB564" s="34"/>
      <c r="AC564" s="34"/>
      <c r="AD564" s="34"/>
      <c r="AE564" s="34"/>
      <c r="AR564" s="198" t="s">
        <v>392</v>
      </c>
      <c r="AT564" s="198" t="s">
        <v>341</v>
      </c>
      <c r="AU564" s="198" t="s">
        <v>88</v>
      </c>
      <c r="AY564" s="17" t="s">
        <v>123</v>
      </c>
      <c r="BE564" s="199">
        <f>IF(N564="základní",J564,0)</f>
        <v>0</v>
      </c>
      <c r="BF564" s="199">
        <f>IF(N564="snížená",J564,0)</f>
        <v>0</v>
      </c>
      <c r="BG564" s="199">
        <f>IF(N564="zákl. přenesená",J564,0)</f>
        <v>0</v>
      </c>
      <c r="BH564" s="199">
        <f>IF(N564="sníž. přenesená",J564,0)</f>
        <v>0</v>
      </c>
      <c r="BI564" s="199">
        <f>IF(N564="nulová",J564,0)</f>
        <v>0</v>
      </c>
      <c r="BJ564" s="17" t="s">
        <v>86</v>
      </c>
      <c r="BK564" s="199">
        <f>ROUND(I564*H564,2)</f>
        <v>0</v>
      </c>
      <c r="BL564" s="17" t="s">
        <v>293</v>
      </c>
      <c r="BM564" s="198" t="s">
        <v>740</v>
      </c>
    </row>
    <row r="565" spans="1:65" s="2" customFormat="1" ht="19.5">
      <c r="A565" s="34"/>
      <c r="B565" s="35"/>
      <c r="C565" s="36"/>
      <c r="D565" s="200" t="s">
        <v>133</v>
      </c>
      <c r="E565" s="36"/>
      <c r="F565" s="201" t="s">
        <v>739</v>
      </c>
      <c r="G565" s="36"/>
      <c r="H565" s="36"/>
      <c r="I565" s="108"/>
      <c r="J565" s="36"/>
      <c r="K565" s="36"/>
      <c r="L565" s="39"/>
      <c r="M565" s="202"/>
      <c r="N565" s="203"/>
      <c r="O565" s="64"/>
      <c r="P565" s="64"/>
      <c r="Q565" s="64"/>
      <c r="R565" s="64"/>
      <c r="S565" s="64"/>
      <c r="T565" s="65"/>
      <c r="U565" s="34"/>
      <c r="V565" s="34"/>
      <c r="W565" s="34"/>
      <c r="X565" s="34"/>
      <c r="Y565" s="34"/>
      <c r="Z565" s="34"/>
      <c r="AA565" s="34"/>
      <c r="AB565" s="34"/>
      <c r="AC565" s="34"/>
      <c r="AD565" s="34"/>
      <c r="AE565" s="34"/>
      <c r="AT565" s="17" t="s">
        <v>133</v>
      </c>
      <c r="AU565" s="17" t="s">
        <v>88</v>
      </c>
    </row>
    <row r="566" spans="1:65" s="14" customFormat="1" ht="11.25">
      <c r="B566" s="216"/>
      <c r="C566" s="217"/>
      <c r="D566" s="200" t="s">
        <v>136</v>
      </c>
      <c r="E566" s="218" t="s">
        <v>40</v>
      </c>
      <c r="F566" s="219" t="s">
        <v>741</v>
      </c>
      <c r="G566" s="217"/>
      <c r="H566" s="218" t="s">
        <v>40</v>
      </c>
      <c r="I566" s="220"/>
      <c r="J566" s="217"/>
      <c r="K566" s="217"/>
      <c r="L566" s="221"/>
      <c r="M566" s="222"/>
      <c r="N566" s="223"/>
      <c r="O566" s="223"/>
      <c r="P566" s="223"/>
      <c r="Q566" s="223"/>
      <c r="R566" s="223"/>
      <c r="S566" s="223"/>
      <c r="T566" s="224"/>
      <c r="AT566" s="225" t="s">
        <v>136</v>
      </c>
      <c r="AU566" s="225" t="s">
        <v>88</v>
      </c>
      <c r="AV566" s="14" t="s">
        <v>86</v>
      </c>
      <c r="AW566" s="14" t="s">
        <v>38</v>
      </c>
      <c r="AX566" s="14" t="s">
        <v>78</v>
      </c>
      <c r="AY566" s="225" t="s">
        <v>123</v>
      </c>
    </row>
    <row r="567" spans="1:65" s="13" customFormat="1" ht="11.25">
      <c r="B567" s="205"/>
      <c r="C567" s="206"/>
      <c r="D567" s="200" t="s">
        <v>136</v>
      </c>
      <c r="E567" s="207" t="s">
        <v>40</v>
      </c>
      <c r="F567" s="208" t="s">
        <v>742</v>
      </c>
      <c r="G567" s="206"/>
      <c r="H567" s="209">
        <v>22</v>
      </c>
      <c r="I567" s="210"/>
      <c r="J567" s="206"/>
      <c r="K567" s="206"/>
      <c r="L567" s="211"/>
      <c r="M567" s="212"/>
      <c r="N567" s="213"/>
      <c r="O567" s="213"/>
      <c r="P567" s="213"/>
      <c r="Q567" s="213"/>
      <c r="R567" s="213"/>
      <c r="S567" s="213"/>
      <c r="T567" s="214"/>
      <c r="AT567" s="215" t="s">
        <v>136</v>
      </c>
      <c r="AU567" s="215" t="s">
        <v>88</v>
      </c>
      <c r="AV567" s="13" t="s">
        <v>88</v>
      </c>
      <c r="AW567" s="13" t="s">
        <v>38</v>
      </c>
      <c r="AX567" s="13" t="s">
        <v>78</v>
      </c>
      <c r="AY567" s="215" t="s">
        <v>123</v>
      </c>
    </row>
    <row r="568" spans="1:65" s="13" customFormat="1" ht="11.25">
      <c r="B568" s="205"/>
      <c r="C568" s="206"/>
      <c r="D568" s="200" t="s">
        <v>136</v>
      </c>
      <c r="E568" s="207" t="s">
        <v>40</v>
      </c>
      <c r="F568" s="208" t="s">
        <v>743</v>
      </c>
      <c r="G568" s="206"/>
      <c r="H568" s="209">
        <v>38</v>
      </c>
      <c r="I568" s="210"/>
      <c r="J568" s="206"/>
      <c r="K568" s="206"/>
      <c r="L568" s="211"/>
      <c r="M568" s="212"/>
      <c r="N568" s="213"/>
      <c r="O568" s="213"/>
      <c r="P568" s="213"/>
      <c r="Q568" s="213"/>
      <c r="R568" s="213"/>
      <c r="S568" s="213"/>
      <c r="T568" s="214"/>
      <c r="AT568" s="215" t="s">
        <v>136</v>
      </c>
      <c r="AU568" s="215" t="s">
        <v>88</v>
      </c>
      <c r="AV568" s="13" t="s">
        <v>88</v>
      </c>
      <c r="AW568" s="13" t="s">
        <v>38</v>
      </c>
      <c r="AX568" s="13" t="s">
        <v>78</v>
      </c>
      <c r="AY568" s="215" t="s">
        <v>123</v>
      </c>
    </row>
    <row r="569" spans="1:65" s="14" customFormat="1" ht="11.25">
      <c r="B569" s="216"/>
      <c r="C569" s="217"/>
      <c r="D569" s="200" t="s">
        <v>136</v>
      </c>
      <c r="E569" s="218" t="s">
        <v>40</v>
      </c>
      <c r="F569" s="219" t="s">
        <v>744</v>
      </c>
      <c r="G569" s="217"/>
      <c r="H569" s="218" t="s">
        <v>40</v>
      </c>
      <c r="I569" s="220"/>
      <c r="J569" s="217"/>
      <c r="K569" s="217"/>
      <c r="L569" s="221"/>
      <c r="M569" s="222"/>
      <c r="N569" s="223"/>
      <c r="O569" s="223"/>
      <c r="P569" s="223"/>
      <c r="Q569" s="223"/>
      <c r="R569" s="223"/>
      <c r="S569" s="223"/>
      <c r="T569" s="224"/>
      <c r="AT569" s="225" t="s">
        <v>136</v>
      </c>
      <c r="AU569" s="225" t="s">
        <v>88</v>
      </c>
      <c r="AV569" s="14" t="s">
        <v>86</v>
      </c>
      <c r="AW569" s="14" t="s">
        <v>38</v>
      </c>
      <c r="AX569" s="14" t="s">
        <v>78</v>
      </c>
      <c r="AY569" s="225" t="s">
        <v>123</v>
      </c>
    </row>
    <row r="570" spans="1:65" s="13" customFormat="1" ht="11.25">
      <c r="B570" s="205"/>
      <c r="C570" s="206"/>
      <c r="D570" s="200" t="s">
        <v>136</v>
      </c>
      <c r="E570" s="207" t="s">
        <v>40</v>
      </c>
      <c r="F570" s="208" t="s">
        <v>745</v>
      </c>
      <c r="G570" s="206"/>
      <c r="H570" s="209">
        <v>24</v>
      </c>
      <c r="I570" s="210"/>
      <c r="J570" s="206"/>
      <c r="K570" s="206"/>
      <c r="L570" s="211"/>
      <c r="M570" s="212"/>
      <c r="N570" s="213"/>
      <c r="O570" s="213"/>
      <c r="P570" s="213"/>
      <c r="Q570" s="213"/>
      <c r="R570" s="213"/>
      <c r="S570" s="213"/>
      <c r="T570" s="214"/>
      <c r="AT570" s="215" t="s">
        <v>136</v>
      </c>
      <c r="AU570" s="215" t="s">
        <v>88</v>
      </c>
      <c r="AV570" s="13" t="s">
        <v>88</v>
      </c>
      <c r="AW570" s="13" t="s">
        <v>38</v>
      </c>
      <c r="AX570" s="13" t="s">
        <v>78</v>
      </c>
      <c r="AY570" s="215" t="s">
        <v>123</v>
      </c>
    </row>
    <row r="571" spans="1:65" s="13" customFormat="1" ht="11.25">
      <c r="B571" s="205"/>
      <c r="C571" s="206"/>
      <c r="D571" s="200" t="s">
        <v>136</v>
      </c>
      <c r="E571" s="207" t="s">
        <v>40</v>
      </c>
      <c r="F571" s="208" t="s">
        <v>746</v>
      </c>
      <c r="G571" s="206"/>
      <c r="H571" s="209">
        <v>30</v>
      </c>
      <c r="I571" s="210"/>
      <c r="J571" s="206"/>
      <c r="K571" s="206"/>
      <c r="L571" s="211"/>
      <c r="M571" s="212"/>
      <c r="N571" s="213"/>
      <c r="O571" s="213"/>
      <c r="P571" s="213"/>
      <c r="Q571" s="213"/>
      <c r="R571" s="213"/>
      <c r="S571" s="213"/>
      <c r="T571" s="214"/>
      <c r="AT571" s="215" t="s">
        <v>136</v>
      </c>
      <c r="AU571" s="215" t="s">
        <v>88</v>
      </c>
      <c r="AV571" s="13" t="s">
        <v>88</v>
      </c>
      <c r="AW571" s="13" t="s">
        <v>38</v>
      </c>
      <c r="AX571" s="13" t="s">
        <v>78</v>
      </c>
      <c r="AY571" s="215" t="s">
        <v>123</v>
      </c>
    </row>
    <row r="572" spans="1:65" s="13" customFormat="1" ht="11.25">
      <c r="B572" s="205"/>
      <c r="C572" s="206"/>
      <c r="D572" s="200" t="s">
        <v>136</v>
      </c>
      <c r="E572" s="207" t="s">
        <v>40</v>
      </c>
      <c r="F572" s="208" t="s">
        <v>747</v>
      </c>
      <c r="G572" s="206"/>
      <c r="H572" s="209">
        <v>54</v>
      </c>
      <c r="I572" s="210"/>
      <c r="J572" s="206"/>
      <c r="K572" s="206"/>
      <c r="L572" s="211"/>
      <c r="M572" s="212"/>
      <c r="N572" s="213"/>
      <c r="O572" s="213"/>
      <c r="P572" s="213"/>
      <c r="Q572" s="213"/>
      <c r="R572" s="213"/>
      <c r="S572" s="213"/>
      <c r="T572" s="214"/>
      <c r="AT572" s="215" t="s">
        <v>136</v>
      </c>
      <c r="AU572" s="215" t="s">
        <v>88</v>
      </c>
      <c r="AV572" s="13" t="s">
        <v>88</v>
      </c>
      <c r="AW572" s="13" t="s">
        <v>38</v>
      </c>
      <c r="AX572" s="13" t="s">
        <v>78</v>
      </c>
      <c r="AY572" s="215" t="s">
        <v>123</v>
      </c>
    </row>
    <row r="573" spans="1:65" s="2" customFormat="1" ht="16.5" customHeight="1">
      <c r="A573" s="34"/>
      <c r="B573" s="35"/>
      <c r="C573" s="230" t="s">
        <v>748</v>
      </c>
      <c r="D573" s="230" t="s">
        <v>341</v>
      </c>
      <c r="E573" s="231" t="s">
        <v>749</v>
      </c>
      <c r="F573" s="232" t="s">
        <v>750</v>
      </c>
      <c r="G573" s="233" t="s">
        <v>219</v>
      </c>
      <c r="H573" s="234">
        <v>4</v>
      </c>
      <c r="I573" s="235"/>
      <c r="J573" s="236">
        <f>ROUND(I573*H573,2)</f>
        <v>0</v>
      </c>
      <c r="K573" s="232" t="s">
        <v>40</v>
      </c>
      <c r="L573" s="237"/>
      <c r="M573" s="238" t="s">
        <v>40</v>
      </c>
      <c r="N573" s="239" t="s">
        <v>49</v>
      </c>
      <c r="O573" s="64"/>
      <c r="P573" s="196">
        <f>O573*H573</f>
        <v>0</v>
      </c>
      <c r="Q573" s="196">
        <v>1.4999999999999999E-2</v>
      </c>
      <c r="R573" s="196">
        <f>Q573*H573</f>
        <v>0.06</v>
      </c>
      <c r="S573" s="196">
        <v>0</v>
      </c>
      <c r="T573" s="197">
        <f>S573*H573</f>
        <v>0</v>
      </c>
      <c r="U573" s="34"/>
      <c r="V573" s="34"/>
      <c r="W573" s="34"/>
      <c r="X573" s="34"/>
      <c r="Y573" s="34"/>
      <c r="Z573" s="34"/>
      <c r="AA573" s="34"/>
      <c r="AB573" s="34"/>
      <c r="AC573" s="34"/>
      <c r="AD573" s="34"/>
      <c r="AE573" s="34"/>
      <c r="AR573" s="198" t="s">
        <v>392</v>
      </c>
      <c r="AT573" s="198" t="s">
        <v>341</v>
      </c>
      <c r="AU573" s="198" t="s">
        <v>88</v>
      </c>
      <c r="AY573" s="17" t="s">
        <v>123</v>
      </c>
      <c r="BE573" s="199">
        <f>IF(N573="základní",J573,0)</f>
        <v>0</v>
      </c>
      <c r="BF573" s="199">
        <f>IF(N573="snížená",J573,0)</f>
        <v>0</v>
      </c>
      <c r="BG573" s="199">
        <f>IF(N573="zákl. přenesená",J573,0)</f>
        <v>0</v>
      </c>
      <c r="BH573" s="199">
        <f>IF(N573="sníž. přenesená",J573,0)</f>
        <v>0</v>
      </c>
      <c r="BI573" s="199">
        <f>IF(N573="nulová",J573,0)</f>
        <v>0</v>
      </c>
      <c r="BJ573" s="17" t="s">
        <v>86</v>
      </c>
      <c r="BK573" s="199">
        <f>ROUND(I573*H573,2)</f>
        <v>0</v>
      </c>
      <c r="BL573" s="17" t="s">
        <v>293</v>
      </c>
      <c r="BM573" s="198" t="s">
        <v>751</v>
      </c>
    </row>
    <row r="574" spans="1:65" s="2" customFormat="1" ht="11.25">
      <c r="A574" s="34"/>
      <c r="B574" s="35"/>
      <c r="C574" s="36"/>
      <c r="D574" s="200" t="s">
        <v>133</v>
      </c>
      <c r="E574" s="36"/>
      <c r="F574" s="201" t="s">
        <v>750</v>
      </c>
      <c r="G574" s="36"/>
      <c r="H574" s="36"/>
      <c r="I574" s="108"/>
      <c r="J574" s="36"/>
      <c r="K574" s="36"/>
      <c r="L574" s="39"/>
      <c r="M574" s="202"/>
      <c r="N574" s="203"/>
      <c r="O574" s="64"/>
      <c r="P574" s="64"/>
      <c r="Q574" s="64"/>
      <c r="R574" s="64"/>
      <c r="S574" s="64"/>
      <c r="T574" s="65"/>
      <c r="U574" s="34"/>
      <c r="V574" s="34"/>
      <c r="W574" s="34"/>
      <c r="X574" s="34"/>
      <c r="Y574" s="34"/>
      <c r="Z574" s="34"/>
      <c r="AA574" s="34"/>
      <c r="AB574" s="34"/>
      <c r="AC574" s="34"/>
      <c r="AD574" s="34"/>
      <c r="AE574" s="34"/>
      <c r="AT574" s="17" t="s">
        <v>133</v>
      </c>
      <c r="AU574" s="17" t="s">
        <v>88</v>
      </c>
    </row>
    <row r="575" spans="1:65" s="13" customFormat="1" ht="11.25">
      <c r="B575" s="205"/>
      <c r="C575" s="206"/>
      <c r="D575" s="200" t="s">
        <v>136</v>
      </c>
      <c r="E575" s="207" t="s">
        <v>40</v>
      </c>
      <c r="F575" s="208" t="s">
        <v>150</v>
      </c>
      <c r="G575" s="206"/>
      <c r="H575" s="209">
        <v>4</v>
      </c>
      <c r="I575" s="210"/>
      <c r="J575" s="206"/>
      <c r="K575" s="206"/>
      <c r="L575" s="211"/>
      <c r="M575" s="212"/>
      <c r="N575" s="213"/>
      <c r="O575" s="213"/>
      <c r="P575" s="213"/>
      <c r="Q575" s="213"/>
      <c r="R575" s="213"/>
      <c r="S575" s="213"/>
      <c r="T575" s="214"/>
      <c r="AT575" s="215" t="s">
        <v>136</v>
      </c>
      <c r="AU575" s="215" t="s">
        <v>88</v>
      </c>
      <c r="AV575" s="13" t="s">
        <v>88</v>
      </c>
      <c r="AW575" s="13" t="s">
        <v>38</v>
      </c>
      <c r="AX575" s="13" t="s">
        <v>78</v>
      </c>
      <c r="AY575" s="215" t="s">
        <v>123</v>
      </c>
    </row>
    <row r="576" spans="1:65" s="2" customFormat="1" ht="16.5" customHeight="1">
      <c r="A576" s="34"/>
      <c r="B576" s="35"/>
      <c r="C576" s="230" t="s">
        <v>752</v>
      </c>
      <c r="D576" s="230" t="s">
        <v>341</v>
      </c>
      <c r="E576" s="231" t="s">
        <v>753</v>
      </c>
      <c r="F576" s="232" t="s">
        <v>754</v>
      </c>
      <c r="G576" s="233" t="s">
        <v>219</v>
      </c>
      <c r="H576" s="234">
        <v>3</v>
      </c>
      <c r="I576" s="235"/>
      <c r="J576" s="236">
        <f>ROUND(I576*H576,2)</f>
        <v>0</v>
      </c>
      <c r="K576" s="232" t="s">
        <v>40</v>
      </c>
      <c r="L576" s="237"/>
      <c r="M576" s="238" t="s">
        <v>40</v>
      </c>
      <c r="N576" s="239" t="s">
        <v>49</v>
      </c>
      <c r="O576" s="64"/>
      <c r="P576" s="196">
        <f>O576*H576</f>
        <v>0</v>
      </c>
      <c r="Q576" s="196">
        <v>5.0000000000000001E-4</v>
      </c>
      <c r="R576" s="196">
        <f>Q576*H576</f>
        <v>1.5E-3</v>
      </c>
      <c r="S576" s="196">
        <v>0</v>
      </c>
      <c r="T576" s="197">
        <f>S576*H576</f>
        <v>0</v>
      </c>
      <c r="U576" s="34"/>
      <c r="V576" s="34"/>
      <c r="W576" s="34"/>
      <c r="X576" s="34"/>
      <c r="Y576" s="34"/>
      <c r="Z576" s="34"/>
      <c r="AA576" s="34"/>
      <c r="AB576" s="34"/>
      <c r="AC576" s="34"/>
      <c r="AD576" s="34"/>
      <c r="AE576" s="34"/>
      <c r="AR576" s="198" t="s">
        <v>392</v>
      </c>
      <c r="AT576" s="198" t="s">
        <v>341</v>
      </c>
      <c r="AU576" s="198" t="s">
        <v>88</v>
      </c>
      <c r="AY576" s="17" t="s">
        <v>123</v>
      </c>
      <c r="BE576" s="199">
        <f>IF(N576="základní",J576,0)</f>
        <v>0</v>
      </c>
      <c r="BF576" s="199">
        <f>IF(N576="snížená",J576,0)</f>
        <v>0</v>
      </c>
      <c r="BG576" s="199">
        <f>IF(N576="zákl. přenesená",J576,0)</f>
        <v>0</v>
      </c>
      <c r="BH576" s="199">
        <f>IF(N576="sníž. přenesená",J576,0)</f>
        <v>0</v>
      </c>
      <c r="BI576" s="199">
        <f>IF(N576="nulová",J576,0)</f>
        <v>0</v>
      </c>
      <c r="BJ576" s="17" t="s">
        <v>86</v>
      </c>
      <c r="BK576" s="199">
        <f>ROUND(I576*H576,2)</f>
        <v>0</v>
      </c>
      <c r="BL576" s="17" t="s">
        <v>293</v>
      </c>
      <c r="BM576" s="198" t="s">
        <v>755</v>
      </c>
    </row>
    <row r="577" spans="1:65" s="2" customFormat="1" ht="11.25">
      <c r="A577" s="34"/>
      <c r="B577" s="35"/>
      <c r="C577" s="36"/>
      <c r="D577" s="200" t="s">
        <v>133</v>
      </c>
      <c r="E577" s="36"/>
      <c r="F577" s="201" t="s">
        <v>754</v>
      </c>
      <c r="G577" s="36"/>
      <c r="H577" s="36"/>
      <c r="I577" s="108"/>
      <c r="J577" s="36"/>
      <c r="K577" s="36"/>
      <c r="L577" s="39"/>
      <c r="M577" s="202"/>
      <c r="N577" s="203"/>
      <c r="O577" s="64"/>
      <c r="P577" s="64"/>
      <c r="Q577" s="64"/>
      <c r="R577" s="64"/>
      <c r="S577" s="64"/>
      <c r="T577" s="65"/>
      <c r="U577" s="34"/>
      <c r="V577" s="34"/>
      <c r="W577" s="34"/>
      <c r="X577" s="34"/>
      <c r="Y577" s="34"/>
      <c r="Z577" s="34"/>
      <c r="AA577" s="34"/>
      <c r="AB577" s="34"/>
      <c r="AC577" s="34"/>
      <c r="AD577" s="34"/>
      <c r="AE577" s="34"/>
      <c r="AT577" s="17" t="s">
        <v>133</v>
      </c>
      <c r="AU577" s="17" t="s">
        <v>88</v>
      </c>
    </row>
    <row r="578" spans="1:65" s="13" customFormat="1" ht="11.25">
      <c r="B578" s="205"/>
      <c r="C578" s="206"/>
      <c r="D578" s="200" t="s">
        <v>136</v>
      </c>
      <c r="E578" s="207" t="s">
        <v>40</v>
      </c>
      <c r="F578" s="208" t="s">
        <v>665</v>
      </c>
      <c r="G578" s="206"/>
      <c r="H578" s="209">
        <v>3</v>
      </c>
      <c r="I578" s="210"/>
      <c r="J578" s="206"/>
      <c r="K578" s="206"/>
      <c r="L578" s="211"/>
      <c r="M578" s="212"/>
      <c r="N578" s="213"/>
      <c r="O578" s="213"/>
      <c r="P578" s="213"/>
      <c r="Q578" s="213"/>
      <c r="R578" s="213"/>
      <c r="S578" s="213"/>
      <c r="T578" s="214"/>
      <c r="AT578" s="215" t="s">
        <v>136</v>
      </c>
      <c r="AU578" s="215" t="s">
        <v>88</v>
      </c>
      <c r="AV578" s="13" t="s">
        <v>88</v>
      </c>
      <c r="AW578" s="13" t="s">
        <v>38</v>
      </c>
      <c r="AX578" s="13" t="s">
        <v>78</v>
      </c>
      <c r="AY578" s="215" t="s">
        <v>123</v>
      </c>
    </row>
    <row r="579" spans="1:65" s="2" customFormat="1" ht="16.5" customHeight="1">
      <c r="A579" s="34"/>
      <c r="B579" s="35"/>
      <c r="C579" s="230" t="s">
        <v>756</v>
      </c>
      <c r="D579" s="230" t="s">
        <v>341</v>
      </c>
      <c r="E579" s="231" t="s">
        <v>757</v>
      </c>
      <c r="F579" s="232" t="s">
        <v>758</v>
      </c>
      <c r="G579" s="233" t="s">
        <v>219</v>
      </c>
      <c r="H579" s="234">
        <v>3</v>
      </c>
      <c r="I579" s="235"/>
      <c r="J579" s="236">
        <f>ROUND(I579*H579,2)</f>
        <v>0</v>
      </c>
      <c r="K579" s="232" t="s">
        <v>40</v>
      </c>
      <c r="L579" s="237"/>
      <c r="M579" s="238" t="s">
        <v>40</v>
      </c>
      <c r="N579" s="239" t="s">
        <v>49</v>
      </c>
      <c r="O579" s="64"/>
      <c r="P579" s="196">
        <f>O579*H579</f>
        <v>0</v>
      </c>
      <c r="Q579" s="196">
        <v>2E-3</v>
      </c>
      <c r="R579" s="196">
        <f>Q579*H579</f>
        <v>6.0000000000000001E-3</v>
      </c>
      <c r="S579" s="196">
        <v>0</v>
      </c>
      <c r="T579" s="197">
        <f>S579*H579</f>
        <v>0</v>
      </c>
      <c r="U579" s="34"/>
      <c r="V579" s="34"/>
      <c r="W579" s="34"/>
      <c r="X579" s="34"/>
      <c r="Y579" s="34"/>
      <c r="Z579" s="34"/>
      <c r="AA579" s="34"/>
      <c r="AB579" s="34"/>
      <c r="AC579" s="34"/>
      <c r="AD579" s="34"/>
      <c r="AE579" s="34"/>
      <c r="AR579" s="198" t="s">
        <v>392</v>
      </c>
      <c r="AT579" s="198" t="s">
        <v>341</v>
      </c>
      <c r="AU579" s="198" t="s">
        <v>88</v>
      </c>
      <c r="AY579" s="17" t="s">
        <v>123</v>
      </c>
      <c r="BE579" s="199">
        <f>IF(N579="základní",J579,0)</f>
        <v>0</v>
      </c>
      <c r="BF579" s="199">
        <f>IF(N579="snížená",J579,0)</f>
        <v>0</v>
      </c>
      <c r="BG579" s="199">
        <f>IF(N579="zákl. přenesená",J579,0)</f>
        <v>0</v>
      </c>
      <c r="BH579" s="199">
        <f>IF(N579="sníž. přenesená",J579,0)</f>
        <v>0</v>
      </c>
      <c r="BI579" s="199">
        <f>IF(N579="nulová",J579,0)</f>
        <v>0</v>
      </c>
      <c r="BJ579" s="17" t="s">
        <v>86</v>
      </c>
      <c r="BK579" s="199">
        <f>ROUND(I579*H579,2)</f>
        <v>0</v>
      </c>
      <c r="BL579" s="17" t="s">
        <v>293</v>
      </c>
      <c r="BM579" s="198" t="s">
        <v>759</v>
      </c>
    </row>
    <row r="580" spans="1:65" s="2" customFormat="1" ht="11.25">
      <c r="A580" s="34"/>
      <c r="B580" s="35"/>
      <c r="C580" s="36"/>
      <c r="D580" s="200" t="s">
        <v>133</v>
      </c>
      <c r="E580" s="36"/>
      <c r="F580" s="201" t="s">
        <v>758</v>
      </c>
      <c r="G580" s="36"/>
      <c r="H580" s="36"/>
      <c r="I580" s="108"/>
      <c r="J580" s="36"/>
      <c r="K580" s="36"/>
      <c r="L580" s="39"/>
      <c r="M580" s="202"/>
      <c r="N580" s="203"/>
      <c r="O580" s="64"/>
      <c r="P580" s="64"/>
      <c r="Q580" s="64"/>
      <c r="R580" s="64"/>
      <c r="S580" s="64"/>
      <c r="T580" s="65"/>
      <c r="U580" s="34"/>
      <c r="V580" s="34"/>
      <c r="W580" s="34"/>
      <c r="X580" s="34"/>
      <c r="Y580" s="34"/>
      <c r="Z580" s="34"/>
      <c r="AA580" s="34"/>
      <c r="AB580" s="34"/>
      <c r="AC580" s="34"/>
      <c r="AD580" s="34"/>
      <c r="AE580" s="34"/>
      <c r="AT580" s="17" t="s">
        <v>133</v>
      </c>
      <c r="AU580" s="17" t="s">
        <v>88</v>
      </c>
    </row>
    <row r="581" spans="1:65" s="13" customFormat="1" ht="11.25">
      <c r="B581" s="205"/>
      <c r="C581" s="206"/>
      <c r="D581" s="200" t="s">
        <v>136</v>
      </c>
      <c r="E581" s="207" t="s">
        <v>40</v>
      </c>
      <c r="F581" s="208" t="s">
        <v>666</v>
      </c>
      <c r="G581" s="206"/>
      <c r="H581" s="209">
        <v>3</v>
      </c>
      <c r="I581" s="210"/>
      <c r="J581" s="206"/>
      <c r="K581" s="206"/>
      <c r="L581" s="211"/>
      <c r="M581" s="212"/>
      <c r="N581" s="213"/>
      <c r="O581" s="213"/>
      <c r="P581" s="213"/>
      <c r="Q581" s="213"/>
      <c r="R581" s="213"/>
      <c r="S581" s="213"/>
      <c r="T581" s="214"/>
      <c r="AT581" s="215" t="s">
        <v>136</v>
      </c>
      <c r="AU581" s="215" t="s">
        <v>88</v>
      </c>
      <c r="AV581" s="13" t="s">
        <v>88</v>
      </c>
      <c r="AW581" s="13" t="s">
        <v>38</v>
      </c>
      <c r="AX581" s="13" t="s">
        <v>78</v>
      </c>
      <c r="AY581" s="215" t="s">
        <v>123</v>
      </c>
    </row>
    <row r="582" spans="1:65" s="2" customFormat="1" ht="16.5" customHeight="1">
      <c r="A582" s="34"/>
      <c r="B582" s="35"/>
      <c r="C582" s="230" t="s">
        <v>760</v>
      </c>
      <c r="D582" s="230" t="s">
        <v>341</v>
      </c>
      <c r="E582" s="231" t="s">
        <v>761</v>
      </c>
      <c r="F582" s="232" t="s">
        <v>762</v>
      </c>
      <c r="G582" s="233" t="s">
        <v>219</v>
      </c>
      <c r="H582" s="234">
        <v>3</v>
      </c>
      <c r="I582" s="235"/>
      <c r="J582" s="236">
        <f>ROUND(I582*H582,2)</f>
        <v>0</v>
      </c>
      <c r="K582" s="232" t="s">
        <v>40</v>
      </c>
      <c r="L582" s="237"/>
      <c r="M582" s="238" t="s">
        <v>40</v>
      </c>
      <c r="N582" s="239" t="s">
        <v>49</v>
      </c>
      <c r="O582" s="64"/>
      <c r="P582" s="196">
        <f>O582*H582</f>
        <v>0</v>
      </c>
      <c r="Q582" s="196">
        <v>2E-3</v>
      </c>
      <c r="R582" s="196">
        <f>Q582*H582</f>
        <v>6.0000000000000001E-3</v>
      </c>
      <c r="S582" s="196">
        <v>0</v>
      </c>
      <c r="T582" s="197">
        <f>S582*H582</f>
        <v>0</v>
      </c>
      <c r="U582" s="34"/>
      <c r="V582" s="34"/>
      <c r="W582" s="34"/>
      <c r="X582" s="34"/>
      <c r="Y582" s="34"/>
      <c r="Z582" s="34"/>
      <c r="AA582" s="34"/>
      <c r="AB582" s="34"/>
      <c r="AC582" s="34"/>
      <c r="AD582" s="34"/>
      <c r="AE582" s="34"/>
      <c r="AR582" s="198" t="s">
        <v>392</v>
      </c>
      <c r="AT582" s="198" t="s">
        <v>341</v>
      </c>
      <c r="AU582" s="198" t="s">
        <v>88</v>
      </c>
      <c r="AY582" s="17" t="s">
        <v>123</v>
      </c>
      <c r="BE582" s="199">
        <f>IF(N582="základní",J582,0)</f>
        <v>0</v>
      </c>
      <c r="BF582" s="199">
        <f>IF(N582="snížená",J582,0)</f>
        <v>0</v>
      </c>
      <c r="BG582" s="199">
        <f>IF(N582="zákl. přenesená",J582,0)</f>
        <v>0</v>
      </c>
      <c r="BH582" s="199">
        <f>IF(N582="sníž. přenesená",J582,0)</f>
        <v>0</v>
      </c>
      <c r="BI582" s="199">
        <f>IF(N582="nulová",J582,0)</f>
        <v>0</v>
      </c>
      <c r="BJ582" s="17" t="s">
        <v>86</v>
      </c>
      <c r="BK582" s="199">
        <f>ROUND(I582*H582,2)</f>
        <v>0</v>
      </c>
      <c r="BL582" s="17" t="s">
        <v>293</v>
      </c>
      <c r="BM582" s="198" t="s">
        <v>763</v>
      </c>
    </row>
    <row r="583" spans="1:65" s="2" customFormat="1" ht="11.25">
      <c r="A583" s="34"/>
      <c r="B583" s="35"/>
      <c r="C583" s="36"/>
      <c r="D583" s="200" t="s">
        <v>133</v>
      </c>
      <c r="E583" s="36"/>
      <c r="F583" s="201" t="s">
        <v>762</v>
      </c>
      <c r="G583" s="36"/>
      <c r="H583" s="36"/>
      <c r="I583" s="108"/>
      <c r="J583" s="36"/>
      <c r="K583" s="36"/>
      <c r="L583" s="39"/>
      <c r="M583" s="202"/>
      <c r="N583" s="203"/>
      <c r="O583" s="64"/>
      <c r="P583" s="64"/>
      <c r="Q583" s="64"/>
      <c r="R583" s="64"/>
      <c r="S583" s="64"/>
      <c r="T583" s="65"/>
      <c r="U583" s="34"/>
      <c r="V583" s="34"/>
      <c r="W583" s="34"/>
      <c r="X583" s="34"/>
      <c r="Y583" s="34"/>
      <c r="Z583" s="34"/>
      <c r="AA583" s="34"/>
      <c r="AB583" s="34"/>
      <c r="AC583" s="34"/>
      <c r="AD583" s="34"/>
      <c r="AE583" s="34"/>
      <c r="AT583" s="17" t="s">
        <v>133</v>
      </c>
      <c r="AU583" s="17" t="s">
        <v>88</v>
      </c>
    </row>
    <row r="584" spans="1:65" s="13" customFormat="1" ht="11.25">
      <c r="B584" s="205"/>
      <c r="C584" s="206"/>
      <c r="D584" s="200" t="s">
        <v>136</v>
      </c>
      <c r="E584" s="207" t="s">
        <v>40</v>
      </c>
      <c r="F584" s="208" t="s">
        <v>665</v>
      </c>
      <c r="G584" s="206"/>
      <c r="H584" s="209">
        <v>3</v>
      </c>
      <c r="I584" s="210"/>
      <c r="J584" s="206"/>
      <c r="K584" s="206"/>
      <c r="L584" s="211"/>
      <c r="M584" s="212"/>
      <c r="N584" s="213"/>
      <c r="O584" s="213"/>
      <c r="P584" s="213"/>
      <c r="Q584" s="213"/>
      <c r="R584" s="213"/>
      <c r="S584" s="213"/>
      <c r="T584" s="214"/>
      <c r="AT584" s="215" t="s">
        <v>136</v>
      </c>
      <c r="AU584" s="215" t="s">
        <v>88</v>
      </c>
      <c r="AV584" s="13" t="s">
        <v>88</v>
      </c>
      <c r="AW584" s="13" t="s">
        <v>38</v>
      </c>
      <c r="AX584" s="13" t="s">
        <v>78</v>
      </c>
      <c r="AY584" s="215" t="s">
        <v>123</v>
      </c>
    </row>
    <row r="585" spans="1:65" s="2" customFormat="1" ht="16.5" customHeight="1">
      <c r="A585" s="34"/>
      <c r="B585" s="35"/>
      <c r="C585" s="230" t="s">
        <v>764</v>
      </c>
      <c r="D585" s="230" t="s">
        <v>341</v>
      </c>
      <c r="E585" s="231" t="s">
        <v>765</v>
      </c>
      <c r="F585" s="232" t="s">
        <v>766</v>
      </c>
      <c r="G585" s="233" t="s">
        <v>219</v>
      </c>
      <c r="H585" s="234">
        <v>3</v>
      </c>
      <c r="I585" s="235"/>
      <c r="J585" s="236">
        <f>ROUND(I585*H585,2)</f>
        <v>0</v>
      </c>
      <c r="K585" s="232" t="s">
        <v>40</v>
      </c>
      <c r="L585" s="237"/>
      <c r="M585" s="238" t="s">
        <v>40</v>
      </c>
      <c r="N585" s="239" t="s">
        <v>49</v>
      </c>
      <c r="O585" s="64"/>
      <c r="P585" s="196">
        <f>O585*H585</f>
        <v>0</v>
      </c>
      <c r="Q585" s="196">
        <v>2E-3</v>
      </c>
      <c r="R585" s="196">
        <f>Q585*H585</f>
        <v>6.0000000000000001E-3</v>
      </c>
      <c r="S585" s="196">
        <v>0</v>
      </c>
      <c r="T585" s="197">
        <f>S585*H585</f>
        <v>0</v>
      </c>
      <c r="U585" s="34"/>
      <c r="V585" s="34"/>
      <c r="W585" s="34"/>
      <c r="X585" s="34"/>
      <c r="Y585" s="34"/>
      <c r="Z585" s="34"/>
      <c r="AA585" s="34"/>
      <c r="AB585" s="34"/>
      <c r="AC585" s="34"/>
      <c r="AD585" s="34"/>
      <c r="AE585" s="34"/>
      <c r="AR585" s="198" t="s">
        <v>392</v>
      </c>
      <c r="AT585" s="198" t="s">
        <v>341</v>
      </c>
      <c r="AU585" s="198" t="s">
        <v>88</v>
      </c>
      <c r="AY585" s="17" t="s">
        <v>123</v>
      </c>
      <c r="BE585" s="199">
        <f>IF(N585="základní",J585,0)</f>
        <v>0</v>
      </c>
      <c r="BF585" s="199">
        <f>IF(N585="snížená",J585,0)</f>
        <v>0</v>
      </c>
      <c r="BG585" s="199">
        <f>IF(N585="zákl. přenesená",J585,0)</f>
        <v>0</v>
      </c>
      <c r="BH585" s="199">
        <f>IF(N585="sníž. přenesená",J585,0)</f>
        <v>0</v>
      </c>
      <c r="BI585" s="199">
        <f>IF(N585="nulová",J585,0)</f>
        <v>0</v>
      </c>
      <c r="BJ585" s="17" t="s">
        <v>86</v>
      </c>
      <c r="BK585" s="199">
        <f>ROUND(I585*H585,2)</f>
        <v>0</v>
      </c>
      <c r="BL585" s="17" t="s">
        <v>293</v>
      </c>
      <c r="BM585" s="198" t="s">
        <v>767</v>
      </c>
    </row>
    <row r="586" spans="1:65" s="2" customFormat="1" ht="11.25">
      <c r="A586" s="34"/>
      <c r="B586" s="35"/>
      <c r="C586" s="36"/>
      <c r="D586" s="200" t="s">
        <v>133</v>
      </c>
      <c r="E586" s="36"/>
      <c r="F586" s="201" t="s">
        <v>766</v>
      </c>
      <c r="G586" s="36"/>
      <c r="H586" s="36"/>
      <c r="I586" s="108"/>
      <c r="J586" s="36"/>
      <c r="K586" s="36"/>
      <c r="L586" s="39"/>
      <c r="M586" s="202"/>
      <c r="N586" s="203"/>
      <c r="O586" s="64"/>
      <c r="P586" s="64"/>
      <c r="Q586" s="64"/>
      <c r="R586" s="64"/>
      <c r="S586" s="64"/>
      <c r="T586" s="65"/>
      <c r="U586" s="34"/>
      <c r="V586" s="34"/>
      <c r="W586" s="34"/>
      <c r="X586" s="34"/>
      <c r="Y586" s="34"/>
      <c r="Z586" s="34"/>
      <c r="AA586" s="34"/>
      <c r="AB586" s="34"/>
      <c r="AC586" s="34"/>
      <c r="AD586" s="34"/>
      <c r="AE586" s="34"/>
      <c r="AT586" s="17" t="s">
        <v>133</v>
      </c>
      <c r="AU586" s="17" t="s">
        <v>88</v>
      </c>
    </row>
    <row r="587" spans="1:65" s="13" customFormat="1" ht="11.25">
      <c r="B587" s="205"/>
      <c r="C587" s="206"/>
      <c r="D587" s="200" t="s">
        <v>136</v>
      </c>
      <c r="E587" s="207" t="s">
        <v>40</v>
      </c>
      <c r="F587" s="208" t="s">
        <v>666</v>
      </c>
      <c r="G587" s="206"/>
      <c r="H587" s="209">
        <v>3</v>
      </c>
      <c r="I587" s="210"/>
      <c r="J587" s="206"/>
      <c r="K587" s="206"/>
      <c r="L587" s="211"/>
      <c r="M587" s="212"/>
      <c r="N587" s="213"/>
      <c r="O587" s="213"/>
      <c r="P587" s="213"/>
      <c r="Q587" s="213"/>
      <c r="R587" s="213"/>
      <c r="S587" s="213"/>
      <c r="T587" s="214"/>
      <c r="AT587" s="215" t="s">
        <v>136</v>
      </c>
      <c r="AU587" s="215" t="s">
        <v>88</v>
      </c>
      <c r="AV587" s="13" t="s">
        <v>88</v>
      </c>
      <c r="AW587" s="13" t="s">
        <v>38</v>
      </c>
      <c r="AX587" s="13" t="s">
        <v>78</v>
      </c>
      <c r="AY587" s="215" t="s">
        <v>123</v>
      </c>
    </row>
    <row r="588" spans="1:65" s="2" customFormat="1" ht="16.5" customHeight="1">
      <c r="A588" s="34"/>
      <c r="B588" s="35"/>
      <c r="C588" s="230" t="s">
        <v>768</v>
      </c>
      <c r="D588" s="230" t="s">
        <v>341</v>
      </c>
      <c r="E588" s="231" t="s">
        <v>769</v>
      </c>
      <c r="F588" s="232" t="s">
        <v>770</v>
      </c>
      <c r="G588" s="233" t="s">
        <v>219</v>
      </c>
      <c r="H588" s="234">
        <v>30</v>
      </c>
      <c r="I588" s="235"/>
      <c r="J588" s="236">
        <f>ROUND(I588*H588,2)</f>
        <v>0</v>
      </c>
      <c r="K588" s="232" t="s">
        <v>40</v>
      </c>
      <c r="L588" s="237"/>
      <c r="M588" s="238" t="s">
        <v>40</v>
      </c>
      <c r="N588" s="239" t="s">
        <v>49</v>
      </c>
      <c r="O588" s="64"/>
      <c r="P588" s="196">
        <f>O588*H588</f>
        <v>0</v>
      </c>
      <c r="Q588" s="196">
        <v>2E-3</v>
      </c>
      <c r="R588" s="196">
        <f>Q588*H588</f>
        <v>0.06</v>
      </c>
      <c r="S588" s="196">
        <v>0</v>
      </c>
      <c r="T588" s="197">
        <f>S588*H588</f>
        <v>0</v>
      </c>
      <c r="U588" s="34"/>
      <c r="V588" s="34"/>
      <c r="W588" s="34"/>
      <c r="X588" s="34"/>
      <c r="Y588" s="34"/>
      <c r="Z588" s="34"/>
      <c r="AA588" s="34"/>
      <c r="AB588" s="34"/>
      <c r="AC588" s="34"/>
      <c r="AD588" s="34"/>
      <c r="AE588" s="34"/>
      <c r="AR588" s="198" t="s">
        <v>392</v>
      </c>
      <c r="AT588" s="198" t="s">
        <v>341</v>
      </c>
      <c r="AU588" s="198" t="s">
        <v>88</v>
      </c>
      <c r="AY588" s="17" t="s">
        <v>123</v>
      </c>
      <c r="BE588" s="199">
        <f>IF(N588="základní",J588,0)</f>
        <v>0</v>
      </c>
      <c r="BF588" s="199">
        <f>IF(N588="snížená",J588,0)</f>
        <v>0</v>
      </c>
      <c r="BG588" s="199">
        <f>IF(N588="zákl. přenesená",J588,0)</f>
        <v>0</v>
      </c>
      <c r="BH588" s="199">
        <f>IF(N588="sníž. přenesená",J588,0)</f>
        <v>0</v>
      </c>
      <c r="BI588" s="199">
        <f>IF(N588="nulová",J588,0)</f>
        <v>0</v>
      </c>
      <c r="BJ588" s="17" t="s">
        <v>86</v>
      </c>
      <c r="BK588" s="199">
        <f>ROUND(I588*H588,2)</f>
        <v>0</v>
      </c>
      <c r="BL588" s="17" t="s">
        <v>293</v>
      </c>
      <c r="BM588" s="198" t="s">
        <v>771</v>
      </c>
    </row>
    <row r="589" spans="1:65" s="2" customFormat="1" ht="11.25">
      <c r="A589" s="34"/>
      <c r="B589" s="35"/>
      <c r="C589" s="36"/>
      <c r="D589" s="200" t="s">
        <v>133</v>
      </c>
      <c r="E589" s="36"/>
      <c r="F589" s="201" t="s">
        <v>770</v>
      </c>
      <c r="G589" s="36"/>
      <c r="H589" s="36"/>
      <c r="I589" s="108"/>
      <c r="J589" s="36"/>
      <c r="K589" s="36"/>
      <c r="L589" s="39"/>
      <c r="M589" s="202"/>
      <c r="N589" s="203"/>
      <c r="O589" s="64"/>
      <c r="P589" s="64"/>
      <c r="Q589" s="64"/>
      <c r="R589" s="64"/>
      <c r="S589" s="64"/>
      <c r="T589" s="65"/>
      <c r="U589" s="34"/>
      <c r="V589" s="34"/>
      <c r="W589" s="34"/>
      <c r="X589" s="34"/>
      <c r="Y589" s="34"/>
      <c r="Z589" s="34"/>
      <c r="AA589" s="34"/>
      <c r="AB589" s="34"/>
      <c r="AC589" s="34"/>
      <c r="AD589" s="34"/>
      <c r="AE589" s="34"/>
      <c r="AT589" s="17" t="s">
        <v>133</v>
      </c>
      <c r="AU589" s="17" t="s">
        <v>88</v>
      </c>
    </row>
    <row r="590" spans="1:65" s="13" customFormat="1" ht="11.25">
      <c r="B590" s="205"/>
      <c r="C590" s="206"/>
      <c r="D590" s="200" t="s">
        <v>136</v>
      </c>
      <c r="E590" s="207" t="s">
        <v>40</v>
      </c>
      <c r="F590" s="208" t="s">
        <v>772</v>
      </c>
      <c r="G590" s="206"/>
      <c r="H590" s="209">
        <v>11</v>
      </c>
      <c r="I590" s="210"/>
      <c r="J590" s="206"/>
      <c r="K590" s="206"/>
      <c r="L590" s="211"/>
      <c r="M590" s="212"/>
      <c r="N590" s="213"/>
      <c r="O590" s="213"/>
      <c r="P590" s="213"/>
      <c r="Q590" s="213"/>
      <c r="R590" s="213"/>
      <c r="S590" s="213"/>
      <c r="T590" s="214"/>
      <c r="AT590" s="215" t="s">
        <v>136</v>
      </c>
      <c r="AU590" s="215" t="s">
        <v>88</v>
      </c>
      <c r="AV590" s="13" t="s">
        <v>88</v>
      </c>
      <c r="AW590" s="13" t="s">
        <v>38</v>
      </c>
      <c r="AX590" s="13" t="s">
        <v>78</v>
      </c>
      <c r="AY590" s="215" t="s">
        <v>123</v>
      </c>
    </row>
    <row r="591" spans="1:65" s="13" customFormat="1" ht="11.25">
      <c r="B591" s="205"/>
      <c r="C591" s="206"/>
      <c r="D591" s="200" t="s">
        <v>136</v>
      </c>
      <c r="E591" s="207" t="s">
        <v>40</v>
      </c>
      <c r="F591" s="208" t="s">
        <v>773</v>
      </c>
      <c r="G591" s="206"/>
      <c r="H591" s="209">
        <v>19</v>
      </c>
      <c r="I591" s="210"/>
      <c r="J591" s="206"/>
      <c r="K591" s="206"/>
      <c r="L591" s="211"/>
      <c r="M591" s="212"/>
      <c r="N591" s="213"/>
      <c r="O591" s="213"/>
      <c r="P591" s="213"/>
      <c r="Q591" s="213"/>
      <c r="R591" s="213"/>
      <c r="S591" s="213"/>
      <c r="T591" s="214"/>
      <c r="AT591" s="215" t="s">
        <v>136</v>
      </c>
      <c r="AU591" s="215" t="s">
        <v>88</v>
      </c>
      <c r="AV591" s="13" t="s">
        <v>88</v>
      </c>
      <c r="AW591" s="13" t="s">
        <v>38</v>
      </c>
      <c r="AX591" s="13" t="s">
        <v>78</v>
      </c>
      <c r="AY591" s="215" t="s">
        <v>123</v>
      </c>
    </row>
    <row r="592" spans="1:65" s="2" customFormat="1" ht="16.5" customHeight="1">
      <c r="A592" s="34"/>
      <c r="B592" s="35"/>
      <c r="C592" s="230" t="s">
        <v>774</v>
      </c>
      <c r="D592" s="230" t="s">
        <v>341</v>
      </c>
      <c r="E592" s="231" t="s">
        <v>775</v>
      </c>
      <c r="F592" s="232" t="s">
        <v>776</v>
      </c>
      <c r="G592" s="233" t="s">
        <v>219</v>
      </c>
      <c r="H592" s="234">
        <v>60</v>
      </c>
      <c r="I592" s="235"/>
      <c r="J592" s="236">
        <f>ROUND(I592*H592,2)</f>
        <v>0</v>
      </c>
      <c r="K592" s="232" t="s">
        <v>40</v>
      </c>
      <c r="L592" s="237"/>
      <c r="M592" s="238" t="s">
        <v>40</v>
      </c>
      <c r="N592" s="239" t="s">
        <v>49</v>
      </c>
      <c r="O592" s="64"/>
      <c r="P592" s="196">
        <f>O592*H592</f>
        <v>0</v>
      </c>
      <c r="Q592" s="196">
        <v>2E-3</v>
      </c>
      <c r="R592" s="196">
        <f>Q592*H592</f>
        <v>0.12</v>
      </c>
      <c r="S592" s="196">
        <v>0</v>
      </c>
      <c r="T592" s="197">
        <f>S592*H592</f>
        <v>0</v>
      </c>
      <c r="U592" s="34"/>
      <c r="V592" s="34"/>
      <c r="W592" s="34"/>
      <c r="X592" s="34"/>
      <c r="Y592" s="34"/>
      <c r="Z592" s="34"/>
      <c r="AA592" s="34"/>
      <c r="AB592" s="34"/>
      <c r="AC592" s="34"/>
      <c r="AD592" s="34"/>
      <c r="AE592" s="34"/>
      <c r="AR592" s="198" t="s">
        <v>392</v>
      </c>
      <c r="AT592" s="198" t="s">
        <v>341</v>
      </c>
      <c r="AU592" s="198" t="s">
        <v>88</v>
      </c>
      <c r="AY592" s="17" t="s">
        <v>123</v>
      </c>
      <c r="BE592" s="199">
        <f>IF(N592="základní",J592,0)</f>
        <v>0</v>
      </c>
      <c r="BF592" s="199">
        <f>IF(N592="snížená",J592,0)</f>
        <v>0</v>
      </c>
      <c r="BG592" s="199">
        <f>IF(N592="zákl. přenesená",J592,0)</f>
        <v>0</v>
      </c>
      <c r="BH592" s="199">
        <f>IF(N592="sníž. přenesená",J592,0)</f>
        <v>0</v>
      </c>
      <c r="BI592" s="199">
        <f>IF(N592="nulová",J592,0)</f>
        <v>0</v>
      </c>
      <c r="BJ592" s="17" t="s">
        <v>86</v>
      </c>
      <c r="BK592" s="199">
        <f>ROUND(I592*H592,2)</f>
        <v>0</v>
      </c>
      <c r="BL592" s="17" t="s">
        <v>293</v>
      </c>
      <c r="BM592" s="198" t="s">
        <v>777</v>
      </c>
    </row>
    <row r="593" spans="1:65" s="2" customFormat="1" ht="11.25">
      <c r="A593" s="34"/>
      <c r="B593" s="35"/>
      <c r="C593" s="36"/>
      <c r="D593" s="200" t="s">
        <v>133</v>
      </c>
      <c r="E593" s="36"/>
      <c r="F593" s="201" t="s">
        <v>776</v>
      </c>
      <c r="G593" s="36"/>
      <c r="H593" s="36"/>
      <c r="I593" s="108"/>
      <c r="J593" s="36"/>
      <c r="K593" s="36"/>
      <c r="L593" s="39"/>
      <c r="M593" s="202"/>
      <c r="N593" s="203"/>
      <c r="O593" s="64"/>
      <c r="P593" s="64"/>
      <c r="Q593" s="64"/>
      <c r="R593" s="64"/>
      <c r="S593" s="64"/>
      <c r="T593" s="65"/>
      <c r="U593" s="34"/>
      <c r="V593" s="34"/>
      <c r="W593" s="34"/>
      <c r="X593" s="34"/>
      <c r="Y593" s="34"/>
      <c r="Z593" s="34"/>
      <c r="AA593" s="34"/>
      <c r="AB593" s="34"/>
      <c r="AC593" s="34"/>
      <c r="AD593" s="34"/>
      <c r="AE593" s="34"/>
      <c r="AT593" s="17" t="s">
        <v>133</v>
      </c>
      <c r="AU593" s="17" t="s">
        <v>88</v>
      </c>
    </row>
    <row r="594" spans="1:65" s="13" customFormat="1" ht="11.25">
      <c r="B594" s="205"/>
      <c r="C594" s="206"/>
      <c r="D594" s="200" t="s">
        <v>136</v>
      </c>
      <c r="E594" s="207" t="s">
        <v>40</v>
      </c>
      <c r="F594" s="208" t="s">
        <v>742</v>
      </c>
      <c r="G594" s="206"/>
      <c r="H594" s="209">
        <v>22</v>
      </c>
      <c r="I594" s="210"/>
      <c r="J594" s="206"/>
      <c r="K594" s="206"/>
      <c r="L594" s="211"/>
      <c r="M594" s="212"/>
      <c r="N594" s="213"/>
      <c r="O594" s="213"/>
      <c r="P594" s="213"/>
      <c r="Q594" s="213"/>
      <c r="R594" s="213"/>
      <c r="S594" s="213"/>
      <c r="T594" s="214"/>
      <c r="AT594" s="215" t="s">
        <v>136</v>
      </c>
      <c r="AU594" s="215" t="s">
        <v>88</v>
      </c>
      <c r="AV594" s="13" t="s">
        <v>88</v>
      </c>
      <c r="AW594" s="13" t="s">
        <v>38</v>
      </c>
      <c r="AX594" s="13" t="s">
        <v>78</v>
      </c>
      <c r="AY594" s="215" t="s">
        <v>123</v>
      </c>
    </row>
    <row r="595" spans="1:65" s="13" customFormat="1" ht="11.25">
      <c r="B595" s="205"/>
      <c r="C595" s="206"/>
      <c r="D595" s="200" t="s">
        <v>136</v>
      </c>
      <c r="E595" s="207" t="s">
        <v>40</v>
      </c>
      <c r="F595" s="208" t="s">
        <v>743</v>
      </c>
      <c r="G595" s="206"/>
      <c r="H595" s="209">
        <v>38</v>
      </c>
      <c r="I595" s="210"/>
      <c r="J595" s="206"/>
      <c r="K595" s="206"/>
      <c r="L595" s="211"/>
      <c r="M595" s="212"/>
      <c r="N595" s="213"/>
      <c r="O595" s="213"/>
      <c r="P595" s="213"/>
      <c r="Q595" s="213"/>
      <c r="R595" s="213"/>
      <c r="S595" s="213"/>
      <c r="T595" s="214"/>
      <c r="AT595" s="215" t="s">
        <v>136</v>
      </c>
      <c r="AU595" s="215" t="s">
        <v>88</v>
      </c>
      <c r="AV595" s="13" t="s">
        <v>88</v>
      </c>
      <c r="AW595" s="13" t="s">
        <v>38</v>
      </c>
      <c r="AX595" s="13" t="s">
        <v>78</v>
      </c>
      <c r="AY595" s="215" t="s">
        <v>123</v>
      </c>
    </row>
    <row r="596" spans="1:65" s="2" customFormat="1" ht="16.5" customHeight="1">
      <c r="A596" s="34"/>
      <c r="B596" s="35"/>
      <c r="C596" s="230" t="s">
        <v>778</v>
      </c>
      <c r="D596" s="230" t="s">
        <v>341</v>
      </c>
      <c r="E596" s="231" t="s">
        <v>779</v>
      </c>
      <c r="F596" s="232" t="s">
        <v>780</v>
      </c>
      <c r="G596" s="233" t="s">
        <v>219</v>
      </c>
      <c r="H596" s="234">
        <v>11</v>
      </c>
      <c r="I596" s="235"/>
      <c r="J596" s="236">
        <f>ROUND(I596*H596,2)</f>
        <v>0</v>
      </c>
      <c r="K596" s="232" t="s">
        <v>40</v>
      </c>
      <c r="L596" s="237"/>
      <c r="M596" s="238" t="s">
        <v>40</v>
      </c>
      <c r="N596" s="239" t="s">
        <v>49</v>
      </c>
      <c r="O596" s="64"/>
      <c r="P596" s="196">
        <f>O596*H596</f>
        <v>0</v>
      </c>
      <c r="Q596" s="196">
        <v>2E-3</v>
      </c>
      <c r="R596" s="196">
        <f>Q596*H596</f>
        <v>2.1999999999999999E-2</v>
      </c>
      <c r="S596" s="196">
        <v>0</v>
      </c>
      <c r="T596" s="197">
        <f>S596*H596</f>
        <v>0</v>
      </c>
      <c r="U596" s="34"/>
      <c r="V596" s="34"/>
      <c r="W596" s="34"/>
      <c r="X596" s="34"/>
      <c r="Y596" s="34"/>
      <c r="Z596" s="34"/>
      <c r="AA596" s="34"/>
      <c r="AB596" s="34"/>
      <c r="AC596" s="34"/>
      <c r="AD596" s="34"/>
      <c r="AE596" s="34"/>
      <c r="AR596" s="198" t="s">
        <v>392</v>
      </c>
      <c r="AT596" s="198" t="s">
        <v>341</v>
      </c>
      <c r="AU596" s="198" t="s">
        <v>88</v>
      </c>
      <c r="AY596" s="17" t="s">
        <v>123</v>
      </c>
      <c r="BE596" s="199">
        <f>IF(N596="základní",J596,0)</f>
        <v>0</v>
      </c>
      <c r="BF596" s="199">
        <f>IF(N596="snížená",J596,0)</f>
        <v>0</v>
      </c>
      <c r="BG596" s="199">
        <f>IF(N596="zákl. přenesená",J596,0)</f>
        <v>0</v>
      </c>
      <c r="BH596" s="199">
        <f>IF(N596="sníž. přenesená",J596,0)</f>
        <v>0</v>
      </c>
      <c r="BI596" s="199">
        <f>IF(N596="nulová",J596,0)</f>
        <v>0</v>
      </c>
      <c r="BJ596" s="17" t="s">
        <v>86</v>
      </c>
      <c r="BK596" s="199">
        <f>ROUND(I596*H596,2)</f>
        <v>0</v>
      </c>
      <c r="BL596" s="17" t="s">
        <v>293</v>
      </c>
      <c r="BM596" s="198" t="s">
        <v>781</v>
      </c>
    </row>
    <row r="597" spans="1:65" s="2" customFormat="1" ht="11.25">
      <c r="A597" s="34"/>
      <c r="B597" s="35"/>
      <c r="C597" s="36"/>
      <c r="D597" s="200" t="s">
        <v>133</v>
      </c>
      <c r="E597" s="36"/>
      <c r="F597" s="201" t="s">
        <v>780</v>
      </c>
      <c r="G597" s="36"/>
      <c r="H597" s="36"/>
      <c r="I597" s="108"/>
      <c r="J597" s="36"/>
      <c r="K597" s="36"/>
      <c r="L597" s="39"/>
      <c r="M597" s="202"/>
      <c r="N597" s="203"/>
      <c r="O597" s="64"/>
      <c r="P597" s="64"/>
      <c r="Q597" s="64"/>
      <c r="R597" s="64"/>
      <c r="S597" s="64"/>
      <c r="T597" s="65"/>
      <c r="U597" s="34"/>
      <c r="V597" s="34"/>
      <c r="W597" s="34"/>
      <c r="X597" s="34"/>
      <c r="Y597" s="34"/>
      <c r="Z597" s="34"/>
      <c r="AA597" s="34"/>
      <c r="AB597" s="34"/>
      <c r="AC597" s="34"/>
      <c r="AD597" s="34"/>
      <c r="AE597" s="34"/>
      <c r="AT597" s="17" t="s">
        <v>133</v>
      </c>
      <c r="AU597" s="17" t="s">
        <v>88</v>
      </c>
    </row>
    <row r="598" spans="1:65" s="13" customFormat="1" ht="11.25">
      <c r="B598" s="205"/>
      <c r="C598" s="206"/>
      <c r="D598" s="200" t="s">
        <v>136</v>
      </c>
      <c r="E598" s="207" t="s">
        <v>40</v>
      </c>
      <c r="F598" s="208" t="s">
        <v>782</v>
      </c>
      <c r="G598" s="206"/>
      <c r="H598" s="209">
        <v>1</v>
      </c>
      <c r="I598" s="210"/>
      <c r="J598" s="206"/>
      <c r="K598" s="206"/>
      <c r="L598" s="211"/>
      <c r="M598" s="212"/>
      <c r="N598" s="213"/>
      <c r="O598" s="213"/>
      <c r="P598" s="213"/>
      <c r="Q598" s="213"/>
      <c r="R598" s="213"/>
      <c r="S598" s="213"/>
      <c r="T598" s="214"/>
      <c r="AT598" s="215" t="s">
        <v>136</v>
      </c>
      <c r="AU598" s="215" t="s">
        <v>88</v>
      </c>
      <c r="AV598" s="13" t="s">
        <v>88</v>
      </c>
      <c r="AW598" s="13" t="s">
        <v>38</v>
      </c>
      <c r="AX598" s="13" t="s">
        <v>78</v>
      </c>
      <c r="AY598" s="215" t="s">
        <v>123</v>
      </c>
    </row>
    <row r="599" spans="1:65" s="13" customFormat="1" ht="11.25">
      <c r="B599" s="205"/>
      <c r="C599" s="206"/>
      <c r="D599" s="200" t="s">
        <v>136</v>
      </c>
      <c r="E599" s="207" t="s">
        <v>40</v>
      </c>
      <c r="F599" s="208" t="s">
        <v>783</v>
      </c>
      <c r="G599" s="206"/>
      <c r="H599" s="209">
        <v>10</v>
      </c>
      <c r="I599" s="210"/>
      <c r="J599" s="206"/>
      <c r="K599" s="206"/>
      <c r="L599" s="211"/>
      <c r="M599" s="212"/>
      <c r="N599" s="213"/>
      <c r="O599" s="213"/>
      <c r="P599" s="213"/>
      <c r="Q599" s="213"/>
      <c r="R599" s="213"/>
      <c r="S599" s="213"/>
      <c r="T599" s="214"/>
      <c r="AT599" s="215" t="s">
        <v>136</v>
      </c>
      <c r="AU599" s="215" t="s">
        <v>88</v>
      </c>
      <c r="AV599" s="13" t="s">
        <v>88</v>
      </c>
      <c r="AW599" s="13" t="s">
        <v>38</v>
      </c>
      <c r="AX599" s="13" t="s">
        <v>78</v>
      </c>
      <c r="AY599" s="215" t="s">
        <v>123</v>
      </c>
    </row>
    <row r="600" spans="1:65" s="2" customFormat="1" ht="16.5" customHeight="1">
      <c r="A600" s="34"/>
      <c r="B600" s="35"/>
      <c r="C600" s="230" t="s">
        <v>784</v>
      </c>
      <c r="D600" s="230" t="s">
        <v>341</v>
      </c>
      <c r="E600" s="231" t="s">
        <v>785</v>
      </c>
      <c r="F600" s="232" t="s">
        <v>786</v>
      </c>
      <c r="G600" s="233" t="s">
        <v>219</v>
      </c>
      <c r="H600" s="234">
        <v>108</v>
      </c>
      <c r="I600" s="235"/>
      <c r="J600" s="236">
        <f>ROUND(I600*H600,2)</f>
        <v>0</v>
      </c>
      <c r="K600" s="232" t="s">
        <v>40</v>
      </c>
      <c r="L600" s="237"/>
      <c r="M600" s="238" t="s">
        <v>40</v>
      </c>
      <c r="N600" s="239" t="s">
        <v>49</v>
      </c>
      <c r="O600" s="64"/>
      <c r="P600" s="196">
        <f>O600*H600</f>
        <v>0</v>
      </c>
      <c r="Q600" s="196">
        <v>2E-3</v>
      </c>
      <c r="R600" s="196">
        <f>Q600*H600</f>
        <v>0.216</v>
      </c>
      <c r="S600" s="196">
        <v>0</v>
      </c>
      <c r="T600" s="197">
        <f>S600*H600</f>
        <v>0</v>
      </c>
      <c r="U600" s="34"/>
      <c r="V600" s="34"/>
      <c r="W600" s="34"/>
      <c r="X600" s="34"/>
      <c r="Y600" s="34"/>
      <c r="Z600" s="34"/>
      <c r="AA600" s="34"/>
      <c r="AB600" s="34"/>
      <c r="AC600" s="34"/>
      <c r="AD600" s="34"/>
      <c r="AE600" s="34"/>
      <c r="AR600" s="198" t="s">
        <v>392</v>
      </c>
      <c r="AT600" s="198" t="s">
        <v>341</v>
      </c>
      <c r="AU600" s="198" t="s">
        <v>88</v>
      </c>
      <c r="AY600" s="17" t="s">
        <v>123</v>
      </c>
      <c r="BE600" s="199">
        <f>IF(N600="základní",J600,0)</f>
        <v>0</v>
      </c>
      <c r="BF600" s="199">
        <f>IF(N600="snížená",J600,0)</f>
        <v>0</v>
      </c>
      <c r="BG600" s="199">
        <f>IF(N600="zákl. přenesená",J600,0)</f>
        <v>0</v>
      </c>
      <c r="BH600" s="199">
        <f>IF(N600="sníž. přenesená",J600,0)</f>
        <v>0</v>
      </c>
      <c r="BI600" s="199">
        <f>IF(N600="nulová",J600,0)</f>
        <v>0</v>
      </c>
      <c r="BJ600" s="17" t="s">
        <v>86</v>
      </c>
      <c r="BK600" s="199">
        <f>ROUND(I600*H600,2)</f>
        <v>0</v>
      </c>
      <c r="BL600" s="17" t="s">
        <v>293</v>
      </c>
      <c r="BM600" s="198" t="s">
        <v>787</v>
      </c>
    </row>
    <row r="601" spans="1:65" s="2" customFormat="1" ht="11.25">
      <c r="A601" s="34"/>
      <c r="B601" s="35"/>
      <c r="C601" s="36"/>
      <c r="D601" s="200" t="s">
        <v>133</v>
      </c>
      <c r="E601" s="36"/>
      <c r="F601" s="201" t="s">
        <v>786</v>
      </c>
      <c r="G601" s="36"/>
      <c r="H601" s="36"/>
      <c r="I601" s="108"/>
      <c r="J601" s="36"/>
      <c r="K601" s="36"/>
      <c r="L601" s="39"/>
      <c r="M601" s="202"/>
      <c r="N601" s="203"/>
      <c r="O601" s="64"/>
      <c r="P601" s="64"/>
      <c r="Q601" s="64"/>
      <c r="R601" s="64"/>
      <c r="S601" s="64"/>
      <c r="T601" s="65"/>
      <c r="U601" s="34"/>
      <c r="V601" s="34"/>
      <c r="W601" s="34"/>
      <c r="X601" s="34"/>
      <c r="Y601" s="34"/>
      <c r="Z601" s="34"/>
      <c r="AA601" s="34"/>
      <c r="AB601" s="34"/>
      <c r="AC601" s="34"/>
      <c r="AD601" s="34"/>
      <c r="AE601" s="34"/>
      <c r="AT601" s="17" t="s">
        <v>133</v>
      </c>
      <c r="AU601" s="17" t="s">
        <v>88</v>
      </c>
    </row>
    <row r="602" spans="1:65" s="13" customFormat="1" ht="11.25">
      <c r="B602" s="205"/>
      <c r="C602" s="206"/>
      <c r="D602" s="200" t="s">
        <v>136</v>
      </c>
      <c r="E602" s="207" t="s">
        <v>40</v>
      </c>
      <c r="F602" s="208" t="s">
        <v>745</v>
      </c>
      <c r="G602" s="206"/>
      <c r="H602" s="209">
        <v>24</v>
      </c>
      <c r="I602" s="210"/>
      <c r="J602" s="206"/>
      <c r="K602" s="206"/>
      <c r="L602" s="211"/>
      <c r="M602" s="212"/>
      <c r="N602" s="213"/>
      <c r="O602" s="213"/>
      <c r="P602" s="213"/>
      <c r="Q602" s="213"/>
      <c r="R602" s="213"/>
      <c r="S602" s="213"/>
      <c r="T602" s="214"/>
      <c r="AT602" s="215" t="s">
        <v>136</v>
      </c>
      <c r="AU602" s="215" t="s">
        <v>88</v>
      </c>
      <c r="AV602" s="13" t="s">
        <v>88</v>
      </c>
      <c r="AW602" s="13" t="s">
        <v>38</v>
      </c>
      <c r="AX602" s="13" t="s">
        <v>78</v>
      </c>
      <c r="AY602" s="215" t="s">
        <v>123</v>
      </c>
    </row>
    <row r="603" spans="1:65" s="13" customFormat="1" ht="11.25">
      <c r="B603" s="205"/>
      <c r="C603" s="206"/>
      <c r="D603" s="200" t="s">
        <v>136</v>
      </c>
      <c r="E603" s="207" t="s">
        <v>40</v>
      </c>
      <c r="F603" s="208" t="s">
        <v>746</v>
      </c>
      <c r="G603" s="206"/>
      <c r="H603" s="209">
        <v>30</v>
      </c>
      <c r="I603" s="210"/>
      <c r="J603" s="206"/>
      <c r="K603" s="206"/>
      <c r="L603" s="211"/>
      <c r="M603" s="212"/>
      <c r="N603" s="213"/>
      <c r="O603" s="213"/>
      <c r="P603" s="213"/>
      <c r="Q603" s="213"/>
      <c r="R603" s="213"/>
      <c r="S603" s="213"/>
      <c r="T603" s="214"/>
      <c r="AT603" s="215" t="s">
        <v>136</v>
      </c>
      <c r="AU603" s="215" t="s">
        <v>88</v>
      </c>
      <c r="AV603" s="13" t="s">
        <v>88</v>
      </c>
      <c r="AW603" s="13" t="s">
        <v>38</v>
      </c>
      <c r="AX603" s="13" t="s">
        <v>78</v>
      </c>
      <c r="AY603" s="215" t="s">
        <v>123</v>
      </c>
    </row>
    <row r="604" spans="1:65" s="13" customFormat="1" ht="11.25">
      <c r="B604" s="205"/>
      <c r="C604" s="206"/>
      <c r="D604" s="200" t="s">
        <v>136</v>
      </c>
      <c r="E604" s="207" t="s">
        <v>40</v>
      </c>
      <c r="F604" s="208" t="s">
        <v>747</v>
      </c>
      <c r="G604" s="206"/>
      <c r="H604" s="209">
        <v>54</v>
      </c>
      <c r="I604" s="210"/>
      <c r="J604" s="206"/>
      <c r="K604" s="206"/>
      <c r="L604" s="211"/>
      <c r="M604" s="212"/>
      <c r="N604" s="213"/>
      <c r="O604" s="213"/>
      <c r="P604" s="213"/>
      <c r="Q604" s="213"/>
      <c r="R604" s="213"/>
      <c r="S604" s="213"/>
      <c r="T604" s="214"/>
      <c r="AT604" s="215" t="s">
        <v>136</v>
      </c>
      <c r="AU604" s="215" t="s">
        <v>88</v>
      </c>
      <c r="AV604" s="13" t="s">
        <v>88</v>
      </c>
      <c r="AW604" s="13" t="s">
        <v>38</v>
      </c>
      <c r="AX604" s="13" t="s">
        <v>78</v>
      </c>
      <c r="AY604" s="215" t="s">
        <v>123</v>
      </c>
    </row>
    <row r="605" spans="1:65" s="2" customFormat="1" ht="16.5" customHeight="1">
      <c r="A605" s="34"/>
      <c r="B605" s="35"/>
      <c r="C605" s="230" t="s">
        <v>788</v>
      </c>
      <c r="D605" s="230" t="s">
        <v>341</v>
      </c>
      <c r="E605" s="231" t="s">
        <v>789</v>
      </c>
      <c r="F605" s="232" t="s">
        <v>790</v>
      </c>
      <c r="G605" s="233" t="s">
        <v>219</v>
      </c>
      <c r="H605" s="234">
        <v>36</v>
      </c>
      <c r="I605" s="235"/>
      <c r="J605" s="236">
        <f>ROUND(I605*H605,2)</f>
        <v>0</v>
      </c>
      <c r="K605" s="232" t="s">
        <v>40</v>
      </c>
      <c r="L605" s="237"/>
      <c r="M605" s="238" t="s">
        <v>40</v>
      </c>
      <c r="N605" s="239" t="s">
        <v>49</v>
      </c>
      <c r="O605" s="64"/>
      <c r="P605" s="196">
        <f>O605*H605</f>
        <v>0</v>
      </c>
      <c r="Q605" s="196">
        <v>2E-3</v>
      </c>
      <c r="R605" s="196">
        <f>Q605*H605</f>
        <v>7.2000000000000008E-2</v>
      </c>
      <c r="S605" s="196">
        <v>0</v>
      </c>
      <c r="T605" s="197">
        <f>S605*H605</f>
        <v>0</v>
      </c>
      <c r="U605" s="34"/>
      <c r="V605" s="34"/>
      <c r="W605" s="34"/>
      <c r="X605" s="34"/>
      <c r="Y605" s="34"/>
      <c r="Z605" s="34"/>
      <c r="AA605" s="34"/>
      <c r="AB605" s="34"/>
      <c r="AC605" s="34"/>
      <c r="AD605" s="34"/>
      <c r="AE605" s="34"/>
      <c r="AR605" s="198" t="s">
        <v>392</v>
      </c>
      <c r="AT605" s="198" t="s">
        <v>341</v>
      </c>
      <c r="AU605" s="198" t="s">
        <v>88</v>
      </c>
      <c r="AY605" s="17" t="s">
        <v>123</v>
      </c>
      <c r="BE605" s="199">
        <f>IF(N605="základní",J605,0)</f>
        <v>0</v>
      </c>
      <c r="BF605" s="199">
        <f>IF(N605="snížená",J605,0)</f>
        <v>0</v>
      </c>
      <c r="BG605" s="199">
        <f>IF(N605="zákl. přenesená",J605,0)</f>
        <v>0</v>
      </c>
      <c r="BH605" s="199">
        <f>IF(N605="sníž. přenesená",J605,0)</f>
        <v>0</v>
      </c>
      <c r="BI605" s="199">
        <f>IF(N605="nulová",J605,0)</f>
        <v>0</v>
      </c>
      <c r="BJ605" s="17" t="s">
        <v>86</v>
      </c>
      <c r="BK605" s="199">
        <f>ROUND(I605*H605,2)</f>
        <v>0</v>
      </c>
      <c r="BL605" s="17" t="s">
        <v>293</v>
      </c>
      <c r="BM605" s="198" t="s">
        <v>791</v>
      </c>
    </row>
    <row r="606" spans="1:65" s="2" customFormat="1" ht="11.25">
      <c r="A606" s="34"/>
      <c r="B606" s="35"/>
      <c r="C606" s="36"/>
      <c r="D606" s="200" t="s">
        <v>133</v>
      </c>
      <c r="E606" s="36"/>
      <c r="F606" s="201" t="s">
        <v>790</v>
      </c>
      <c r="G606" s="36"/>
      <c r="H606" s="36"/>
      <c r="I606" s="108"/>
      <c r="J606" s="36"/>
      <c r="K606" s="36"/>
      <c r="L606" s="39"/>
      <c r="M606" s="202"/>
      <c r="N606" s="203"/>
      <c r="O606" s="64"/>
      <c r="P606" s="64"/>
      <c r="Q606" s="64"/>
      <c r="R606" s="64"/>
      <c r="S606" s="64"/>
      <c r="T606" s="65"/>
      <c r="U606" s="34"/>
      <c r="V606" s="34"/>
      <c r="W606" s="34"/>
      <c r="X606" s="34"/>
      <c r="Y606" s="34"/>
      <c r="Z606" s="34"/>
      <c r="AA606" s="34"/>
      <c r="AB606" s="34"/>
      <c r="AC606" s="34"/>
      <c r="AD606" s="34"/>
      <c r="AE606" s="34"/>
      <c r="AT606" s="17" t="s">
        <v>133</v>
      </c>
      <c r="AU606" s="17" t="s">
        <v>88</v>
      </c>
    </row>
    <row r="607" spans="1:65" s="13" customFormat="1" ht="11.25">
      <c r="B607" s="205"/>
      <c r="C607" s="206"/>
      <c r="D607" s="200" t="s">
        <v>136</v>
      </c>
      <c r="E607" s="207" t="s">
        <v>40</v>
      </c>
      <c r="F607" s="208" t="s">
        <v>792</v>
      </c>
      <c r="G607" s="206"/>
      <c r="H607" s="209">
        <v>8</v>
      </c>
      <c r="I607" s="210"/>
      <c r="J607" s="206"/>
      <c r="K607" s="206"/>
      <c r="L607" s="211"/>
      <c r="M607" s="212"/>
      <c r="N607" s="213"/>
      <c r="O607" s="213"/>
      <c r="P607" s="213"/>
      <c r="Q607" s="213"/>
      <c r="R607" s="213"/>
      <c r="S607" s="213"/>
      <c r="T607" s="214"/>
      <c r="AT607" s="215" t="s">
        <v>136</v>
      </c>
      <c r="AU607" s="215" t="s">
        <v>88</v>
      </c>
      <c r="AV607" s="13" t="s">
        <v>88</v>
      </c>
      <c r="AW607" s="13" t="s">
        <v>38</v>
      </c>
      <c r="AX607" s="13" t="s">
        <v>78</v>
      </c>
      <c r="AY607" s="215" t="s">
        <v>123</v>
      </c>
    </row>
    <row r="608" spans="1:65" s="13" customFormat="1" ht="11.25">
      <c r="B608" s="205"/>
      <c r="C608" s="206"/>
      <c r="D608" s="200" t="s">
        <v>136</v>
      </c>
      <c r="E608" s="207" t="s">
        <v>40</v>
      </c>
      <c r="F608" s="208" t="s">
        <v>793</v>
      </c>
      <c r="G608" s="206"/>
      <c r="H608" s="209">
        <v>10</v>
      </c>
      <c r="I608" s="210"/>
      <c r="J608" s="206"/>
      <c r="K608" s="206"/>
      <c r="L608" s="211"/>
      <c r="M608" s="212"/>
      <c r="N608" s="213"/>
      <c r="O608" s="213"/>
      <c r="P608" s="213"/>
      <c r="Q608" s="213"/>
      <c r="R608" s="213"/>
      <c r="S608" s="213"/>
      <c r="T608" s="214"/>
      <c r="AT608" s="215" t="s">
        <v>136</v>
      </c>
      <c r="AU608" s="215" t="s">
        <v>88</v>
      </c>
      <c r="AV608" s="13" t="s">
        <v>88</v>
      </c>
      <c r="AW608" s="13" t="s">
        <v>38</v>
      </c>
      <c r="AX608" s="13" t="s">
        <v>78</v>
      </c>
      <c r="AY608" s="215" t="s">
        <v>123</v>
      </c>
    </row>
    <row r="609" spans="1:65" s="13" customFormat="1" ht="11.25">
      <c r="B609" s="205"/>
      <c r="C609" s="206"/>
      <c r="D609" s="200" t="s">
        <v>136</v>
      </c>
      <c r="E609" s="207" t="s">
        <v>40</v>
      </c>
      <c r="F609" s="208" t="s">
        <v>794</v>
      </c>
      <c r="G609" s="206"/>
      <c r="H609" s="209">
        <v>18</v>
      </c>
      <c r="I609" s="210"/>
      <c r="J609" s="206"/>
      <c r="K609" s="206"/>
      <c r="L609" s="211"/>
      <c r="M609" s="212"/>
      <c r="N609" s="213"/>
      <c r="O609" s="213"/>
      <c r="P609" s="213"/>
      <c r="Q609" s="213"/>
      <c r="R609" s="213"/>
      <c r="S609" s="213"/>
      <c r="T609" s="214"/>
      <c r="AT609" s="215" t="s">
        <v>136</v>
      </c>
      <c r="AU609" s="215" t="s">
        <v>88</v>
      </c>
      <c r="AV609" s="13" t="s">
        <v>88</v>
      </c>
      <c r="AW609" s="13" t="s">
        <v>38</v>
      </c>
      <c r="AX609" s="13" t="s">
        <v>78</v>
      </c>
      <c r="AY609" s="215" t="s">
        <v>123</v>
      </c>
    </row>
    <row r="610" spans="1:65" s="2" customFormat="1" ht="21.75" customHeight="1">
      <c r="A610" s="34"/>
      <c r="B610" s="35"/>
      <c r="C610" s="230" t="s">
        <v>795</v>
      </c>
      <c r="D610" s="230" t="s">
        <v>341</v>
      </c>
      <c r="E610" s="231" t="s">
        <v>796</v>
      </c>
      <c r="F610" s="232" t="s">
        <v>797</v>
      </c>
      <c r="G610" s="233" t="s">
        <v>219</v>
      </c>
      <c r="H610" s="234">
        <v>1065</v>
      </c>
      <c r="I610" s="235"/>
      <c r="J610" s="236">
        <f>ROUND(I610*H610,2)</f>
        <v>0</v>
      </c>
      <c r="K610" s="232" t="s">
        <v>40</v>
      </c>
      <c r="L610" s="237"/>
      <c r="M610" s="238" t="s">
        <v>40</v>
      </c>
      <c r="N610" s="239" t="s">
        <v>49</v>
      </c>
      <c r="O610" s="64"/>
      <c r="P610" s="196">
        <f>O610*H610</f>
        <v>0</v>
      </c>
      <c r="Q610" s="196">
        <v>2E-3</v>
      </c>
      <c r="R610" s="196">
        <f>Q610*H610</f>
        <v>2.13</v>
      </c>
      <c r="S610" s="196">
        <v>0</v>
      </c>
      <c r="T610" s="197">
        <f>S610*H610</f>
        <v>0</v>
      </c>
      <c r="U610" s="34"/>
      <c r="V610" s="34"/>
      <c r="W610" s="34"/>
      <c r="X610" s="34"/>
      <c r="Y610" s="34"/>
      <c r="Z610" s="34"/>
      <c r="AA610" s="34"/>
      <c r="AB610" s="34"/>
      <c r="AC610" s="34"/>
      <c r="AD610" s="34"/>
      <c r="AE610" s="34"/>
      <c r="AR610" s="198" t="s">
        <v>392</v>
      </c>
      <c r="AT610" s="198" t="s">
        <v>341</v>
      </c>
      <c r="AU610" s="198" t="s">
        <v>88</v>
      </c>
      <c r="AY610" s="17" t="s">
        <v>123</v>
      </c>
      <c r="BE610" s="199">
        <f>IF(N610="základní",J610,0)</f>
        <v>0</v>
      </c>
      <c r="BF610" s="199">
        <f>IF(N610="snížená",J610,0)</f>
        <v>0</v>
      </c>
      <c r="BG610" s="199">
        <f>IF(N610="zákl. přenesená",J610,0)</f>
        <v>0</v>
      </c>
      <c r="BH610" s="199">
        <f>IF(N610="sníž. přenesená",J610,0)</f>
        <v>0</v>
      </c>
      <c r="BI610" s="199">
        <f>IF(N610="nulová",J610,0)</f>
        <v>0</v>
      </c>
      <c r="BJ610" s="17" t="s">
        <v>86</v>
      </c>
      <c r="BK610" s="199">
        <f>ROUND(I610*H610,2)</f>
        <v>0</v>
      </c>
      <c r="BL610" s="17" t="s">
        <v>293</v>
      </c>
      <c r="BM610" s="198" t="s">
        <v>798</v>
      </c>
    </row>
    <row r="611" spans="1:65" s="2" customFormat="1" ht="19.5">
      <c r="A611" s="34"/>
      <c r="B611" s="35"/>
      <c r="C611" s="36"/>
      <c r="D611" s="200" t="s">
        <v>133</v>
      </c>
      <c r="E611" s="36"/>
      <c r="F611" s="201" t="s">
        <v>799</v>
      </c>
      <c r="G611" s="36"/>
      <c r="H611" s="36"/>
      <c r="I611" s="108"/>
      <c r="J611" s="36"/>
      <c r="K611" s="36"/>
      <c r="L611" s="39"/>
      <c r="M611" s="202"/>
      <c r="N611" s="203"/>
      <c r="O611" s="64"/>
      <c r="P611" s="64"/>
      <c r="Q611" s="64"/>
      <c r="R611" s="64"/>
      <c r="S611" s="64"/>
      <c r="T611" s="65"/>
      <c r="U611" s="34"/>
      <c r="V611" s="34"/>
      <c r="W611" s="34"/>
      <c r="X611" s="34"/>
      <c r="Y611" s="34"/>
      <c r="Z611" s="34"/>
      <c r="AA611" s="34"/>
      <c r="AB611" s="34"/>
      <c r="AC611" s="34"/>
      <c r="AD611" s="34"/>
      <c r="AE611" s="34"/>
      <c r="AT611" s="17" t="s">
        <v>133</v>
      </c>
      <c r="AU611" s="17" t="s">
        <v>88</v>
      </c>
    </row>
    <row r="612" spans="1:65" s="13" customFormat="1" ht="11.25">
      <c r="B612" s="205"/>
      <c r="C612" s="206"/>
      <c r="D612" s="200" t="s">
        <v>136</v>
      </c>
      <c r="E612" s="207" t="s">
        <v>40</v>
      </c>
      <c r="F612" s="208" t="s">
        <v>800</v>
      </c>
      <c r="G612" s="206"/>
      <c r="H612" s="209">
        <v>215</v>
      </c>
      <c r="I612" s="210"/>
      <c r="J612" s="206"/>
      <c r="K612" s="206"/>
      <c r="L612" s="211"/>
      <c r="M612" s="212"/>
      <c r="N612" s="213"/>
      <c r="O612" s="213"/>
      <c r="P612" s="213"/>
      <c r="Q612" s="213"/>
      <c r="R612" s="213"/>
      <c r="S612" s="213"/>
      <c r="T612" s="214"/>
      <c r="AT612" s="215" t="s">
        <v>136</v>
      </c>
      <c r="AU612" s="215" t="s">
        <v>88</v>
      </c>
      <c r="AV612" s="13" t="s">
        <v>88</v>
      </c>
      <c r="AW612" s="13" t="s">
        <v>38</v>
      </c>
      <c r="AX612" s="13" t="s">
        <v>78</v>
      </c>
      <c r="AY612" s="215" t="s">
        <v>123</v>
      </c>
    </row>
    <row r="613" spans="1:65" s="13" customFormat="1" ht="11.25">
      <c r="B613" s="205"/>
      <c r="C613" s="206"/>
      <c r="D613" s="200" t="s">
        <v>136</v>
      </c>
      <c r="E613" s="207" t="s">
        <v>40</v>
      </c>
      <c r="F613" s="208" t="s">
        <v>801</v>
      </c>
      <c r="G613" s="206"/>
      <c r="H613" s="209">
        <v>305</v>
      </c>
      <c r="I613" s="210"/>
      <c r="J613" s="206"/>
      <c r="K613" s="206"/>
      <c r="L613" s="211"/>
      <c r="M613" s="212"/>
      <c r="N613" s="213"/>
      <c r="O613" s="213"/>
      <c r="P613" s="213"/>
      <c r="Q613" s="213"/>
      <c r="R613" s="213"/>
      <c r="S613" s="213"/>
      <c r="T613" s="214"/>
      <c r="AT613" s="215" t="s">
        <v>136</v>
      </c>
      <c r="AU613" s="215" t="s">
        <v>88</v>
      </c>
      <c r="AV613" s="13" t="s">
        <v>88</v>
      </c>
      <c r="AW613" s="13" t="s">
        <v>38</v>
      </c>
      <c r="AX613" s="13" t="s">
        <v>78</v>
      </c>
      <c r="AY613" s="215" t="s">
        <v>123</v>
      </c>
    </row>
    <row r="614" spans="1:65" s="13" customFormat="1" ht="11.25">
      <c r="B614" s="205"/>
      <c r="C614" s="206"/>
      <c r="D614" s="200" t="s">
        <v>136</v>
      </c>
      <c r="E614" s="207" t="s">
        <v>40</v>
      </c>
      <c r="F614" s="208" t="s">
        <v>802</v>
      </c>
      <c r="G614" s="206"/>
      <c r="H614" s="209">
        <v>545</v>
      </c>
      <c r="I614" s="210"/>
      <c r="J614" s="206"/>
      <c r="K614" s="206"/>
      <c r="L614" s="211"/>
      <c r="M614" s="212"/>
      <c r="N614" s="213"/>
      <c r="O614" s="213"/>
      <c r="P614" s="213"/>
      <c r="Q614" s="213"/>
      <c r="R614" s="213"/>
      <c r="S614" s="213"/>
      <c r="T614" s="214"/>
      <c r="AT614" s="215" t="s">
        <v>136</v>
      </c>
      <c r="AU614" s="215" t="s">
        <v>88</v>
      </c>
      <c r="AV614" s="13" t="s">
        <v>88</v>
      </c>
      <c r="AW614" s="13" t="s">
        <v>38</v>
      </c>
      <c r="AX614" s="13" t="s">
        <v>78</v>
      </c>
      <c r="AY614" s="215" t="s">
        <v>123</v>
      </c>
    </row>
    <row r="615" spans="1:65" s="2" customFormat="1" ht="21.75" customHeight="1">
      <c r="A615" s="34"/>
      <c r="B615" s="35"/>
      <c r="C615" s="187" t="s">
        <v>803</v>
      </c>
      <c r="D615" s="187" t="s">
        <v>126</v>
      </c>
      <c r="E615" s="188" t="s">
        <v>804</v>
      </c>
      <c r="F615" s="189" t="s">
        <v>805</v>
      </c>
      <c r="G615" s="190" t="s">
        <v>173</v>
      </c>
      <c r="H615" s="191">
        <v>77.900000000000006</v>
      </c>
      <c r="I615" s="192"/>
      <c r="J615" s="193">
        <f>ROUND(I615*H615,2)</f>
        <v>0</v>
      </c>
      <c r="K615" s="189" t="s">
        <v>40</v>
      </c>
      <c r="L615" s="39"/>
      <c r="M615" s="194" t="s">
        <v>40</v>
      </c>
      <c r="N615" s="195" t="s">
        <v>49</v>
      </c>
      <c r="O615" s="64"/>
      <c r="P615" s="196">
        <f>O615*H615</f>
        <v>0</v>
      </c>
      <c r="Q615" s="196">
        <v>4.6600000000000001E-3</v>
      </c>
      <c r="R615" s="196">
        <f>Q615*H615</f>
        <v>0.36301400000000006</v>
      </c>
      <c r="S615" s="196">
        <v>0</v>
      </c>
      <c r="T615" s="197">
        <f>S615*H615</f>
        <v>0</v>
      </c>
      <c r="U615" s="34"/>
      <c r="V615" s="34"/>
      <c r="W615" s="34"/>
      <c r="X615" s="34"/>
      <c r="Y615" s="34"/>
      <c r="Z615" s="34"/>
      <c r="AA615" s="34"/>
      <c r="AB615" s="34"/>
      <c r="AC615" s="34"/>
      <c r="AD615" s="34"/>
      <c r="AE615" s="34"/>
      <c r="AR615" s="198" t="s">
        <v>293</v>
      </c>
      <c r="AT615" s="198" t="s">
        <v>126</v>
      </c>
      <c r="AU615" s="198" t="s">
        <v>88</v>
      </c>
      <c r="AY615" s="17" t="s">
        <v>123</v>
      </c>
      <c r="BE615" s="199">
        <f>IF(N615="základní",J615,0)</f>
        <v>0</v>
      </c>
      <c r="BF615" s="199">
        <f>IF(N615="snížená",J615,0)</f>
        <v>0</v>
      </c>
      <c r="BG615" s="199">
        <f>IF(N615="zákl. přenesená",J615,0)</f>
        <v>0</v>
      </c>
      <c r="BH615" s="199">
        <f>IF(N615="sníž. přenesená",J615,0)</f>
        <v>0</v>
      </c>
      <c r="BI615" s="199">
        <f>IF(N615="nulová",J615,0)</f>
        <v>0</v>
      </c>
      <c r="BJ615" s="17" t="s">
        <v>86</v>
      </c>
      <c r="BK615" s="199">
        <f>ROUND(I615*H615,2)</f>
        <v>0</v>
      </c>
      <c r="BL615" s="17" t="s">
        <v>293</v>
      </c>
      <c r="BM615" s="198" t="s">
        <v>806</v>
      </c>
    </row>
    <row r="616" spans="1:65" s="2" customFormat="1" ht="19.5">
      <c r="A616" s="34"/>
      <c r="B616" s="35"/>
      <c r="C616" s="36"/>
      <c r="D616" s="200" t="s">
        <v>133</v>
      </c>
      <c r="E616" s="36"/>
      <c r="F616" s="201" t="s">
        <v>805</v>
      </c>
      <c r="G616" s="36"/>
      <c r="H616" s="36"/>
      <c r="I616" s="108"/>
      <c r="J616" s="36"/>
      <c r="K616" s="36"/>
      <c r="L616" s="39"/>
      <c r="M616" s="202"/>
      <c r="N616" s="203"/>
      <c r="O616" s="64"/>
      <c r="P616" s="64"/>
      <c r="Q616" s="64"/>
      <c r="R616" s="64"/>
      <c r="S616" s="64"/>
      <c r="T616" s="65"/>
      <c r="U616" s="34"/>
      <c r="V616" s="34"/>
      <c r="W616" s="34"/>
      <c r="X616" s="34"/>
      <c r="Y616" s="34"/>
      <c r="Z616" s="34"/>
      <c r="AA616" s="34"/>
      <c r="AB616" s="34"/>
      <c r="AC616" s="34"/>
      <c r="AD616" s="34"/>
      <c r="AE616" s="34"/>
      <c r="AT616" s="17" t="s">
        <v>133</v>
      </c>
      <c r="AU616" s="17" t="s">
        <v>88</v>
      </c>
    </row>
    <row r="617" spans="1:65" s="2" customFormat="1" ht="58.5">
      <c r="A617" s="34"/>
      <c r="B617" s="35"/>
      <c r="C617" s="36"/>
      <c r="D617" s="200" t="s">
        <v>202</v>
      </c>
      <c r="E617" s="36"/>
      <c r="F617" s="204" t="s">
        <v>807</v>
      </c>
      <c r="G617" s="36"/>
      <c r="H617" s="36"/>
      <c r="I617" s="108"/>
      <c r="J617" s="36"/>
      <c r="K617" s="36"/>
      <c r="L617" s="39"/>
      <c r="M617" s="202"/>
      <c r="N617" s="203"/>
      <c r="O617" s="64"/>
      <c r="P617" s="64"/>
      <c r="Q617" s="64"/>
      <c r="R617" s="64"/>
      <c r="S617" s="64"/>
      <c r="T617" s="65"/>
      <c r="U617" s="34"/>
      <c r="V617" s="34"/>
      <c r="W617" s="34"/>
      <c r="X617" s="34"/>
      <c r="Y617" s="34"/>
      <c r="Z617" s="34"/>
      <c r="AA617" s="34"/>
      <c r="AB617" s="34"/>
      <c r="AC617" s="34"/>
      <c r="AD617" s="34"/>
      <c r="AE617" s="34"/>
      <c r="AT617" s="17" t="s">
        <v>202</v>
      </c>
      <c r="AU617" s="17" t="s">
        <v>88</v>
      </c>
    </row>
    <row r="618" spans="1:65" s="13" customFormat="1" ht="11.25">
      <c r="B618" s="205"/>
      <c r="C618" s="206"/>
      <c r="D618" s="200" t="s">
        <v>136</v>
      </c>
      <c r="E618" s="207" t="s">
        <v>40</v>
      </c>
      <c r="F618" s="208" t="s">
        <v>633</v>
      </c>
      <c r="G618" s="206"/>
      <c r="H618" s="209">
        <v>14.3</v>
      </c>
      <c r="I618" s="210"/>
      <c r="J618" s="206"/>
      <c r="K618" s="206"/>
      <c r="L618" s="211"/>
      <c r="M618" s="212"/>
      <c r="N618" s="213"/>
      <c r="O618" s="213"/>
      <c r="P618" s="213"/>
      <c r="Q618" s="213"/>
      <c r="R618" s="213"/>
      <c r="S618" s="213"/>
      <c r="T618" s="214"/>
      <c r="AT618" s="215" t="s">
        <v>136</v>
      </c>
      <c r="AU618" s="215" t="s">
        <v>88</v>
      </c>
      <c r="AV618" s="13" t="s">
        <v>88</v>
      </c>
      <c r="AW618" s="13" t="s">
        <v>38</v>
      </c>
      <c r="AX618" s="13" t="s">
        <v>78</v>
      </c>
      <c r="AY618" s="215" t="s">
        <v>123</v>
      </c>
    </row>
    <row r="619" spans="1:65" s="13" customFormat="1" ht="11.25">
      <c r="B619" s="205"/>
      <c r="C619" s="206"/>
      <c r="D619" s="200" t="s">
        <v>136</v>
      </c>
      <c r="E619" s="207" t="s">
        <v>40</v>
      </c>
      <c r="F619" s="208" t="s">
        <v>634</v>
      </c>
      <c r="G619" s="206"/>
      <c r="H619" s="209">
        <v>26.6</v>
      </c>
      <c r="I619" s="210"/>
      <c r="J619" s="206"/>
      <c r="K619" s="206"/>
      <c r="L619" s="211"/>
      <c r="M619" s="212"/>
      <c r="N619" s="213"/>
      <c r="O619" s="213"/>
      <c r="P619" s="213"/>
      <c r="Q619" s="213"/>
      <c r="R619" s="213"/>
      <c r="S619" s="213"/>
      <c r="T619" s="214"/>
      <c r="AT619" s="215" t="s">
        <v>136</v>
      </c>
      <c r="AU619" s="215" t="s">
        <v>88</v>
      </c>
      <c r="AV619" s="13" t="s">
        <v>88</v>
      </c>
      <c r="AW619" s="13" t="s">
        <v>38</v>
      </c>
      <c r="AX619" s="13" t="s">
        <v>78</v>
      </c>
      <c r="AY619" s="215" t="s">
        <v>123</v>
      </c>
    </row>
    <row r="620" spans="1:65" s="13" customFormat="1" ht="11.25">
      <c r="B620" s="205"/>
      <c r="C620" s="206"/>
      <c r="D620" s="200" t="s">
        <v>136</v>
      </c>
      <c r="E620" s="207" t="s">
        <v>40</v>
      </c>
      <c r="F620" s="208" t="s">
        <v>635</v>
      </c>
      <c r="G620" s="206"/>
      <c r="H620" s="209">
        <v>37</v>
      </c>
      <c r="I620" s="210"/>
      <c r="J620" s="206"/>
      <c r="K620" s="206"/>
      <c r="L620" s="211"/>
      <c r="M620" s="212"/>
      <c r="N620" s="213"/>
      <c r="O620" s="213"/>
      <c r="P620" s="213"/>
      <c r="Q620" s="213"/>
      <c r="R620" s="213"/>
      <c r="S620" s="213"/>
      <c r="T620" s="214"/>
      <c r="AT620" s="215" t="s">
        <v>136</v>
      </c>
      <c r="AU620" s="215" t="s">
        <v>88</v>
      </c>
      <c r="AV620" s="13" t="s">
        <v>88</v>
      </c>
      <c r="AW620" s="13" t="s">
        <v>38</v>
      </c>
      <c r="AX620" s="13" t="s">
        <v>78</v>
      </c>
      <c r="AY620" s="215" t="s">
        <v>123</v>
      </c>
    </row>
    <row r="621" spans="1:65" s="2" customFormat="1" ht="33" customHeight="1">
      <c r="A621" s="34"/>
      <c r="B621" s="35"/>
      <c r="C621" s="187" t="s">
        <v>808</v>
      </c>
      <c r="D621" s="187" t="s">
        <v>126</v>
      </c>
      <c r="E621" s="188" t="s">
        <v>809</v>
      </c>
      <c r="F621" s="189" t="s">
        <v>810</v>
      </c>
      <c r="G621" s="190" t="s">
        <v>173</v>
      </c>
      <c r="H621" s="191">
        <v>77.900000000000006</v>
      </c>
      <c r="I621" s="192"/>
      <c r="J621" s="193">
        <f>ROUND(I621*H621,2)</f>
        <v>0</v>
      </c>
      <c r="K621" s="189" t="s">
        <v>130</v>
      </c>
      <c r="L621" s="39"/>
      <c r="M621" s="194" t="s">
        <v>40</v>
      </c>
      <c r="N621" s="195" t="s">
        <v>49</v>
      </c>
      <c r="O621" s="64"/>
      <c r="P621" s="196">
        <f>O621*H621</f>
        <v>0</v>
      </c>
      <c r="Q621" s="196">
        <v>4.6600000000000001E-3</v>
      </c>
      <c r="R621" s="196">
        <f>Q621*H621</f>
        <v>0.36301400000000006</v>
      </c>
      <c r="S621" s="196">
        <v>0</v>
      </c>
      <c r="T621" s="197">
        <f>S621*H621</f>
        <v>0</v>
      </c>
      <c r="U621" s="34"/>
      <c r="V621" s="34"/>
      <c r="W621" s="34"/>
      <c r="X621" s="34"/>
      <c r="Y621" s="34"/>
      <c r="Z621" s="34"/>
      <c r="AA621" s="34"/>
      <c r="AB621" s="34"/>
      <c r="AC621" s="34"/>
      <c r="AD621" s="34"/>
      <c r="AE621" s="34"/>
      <c r="AR621" s="198" t="s">
        <v>293</v>
      </c>
      <c r="AT621" s="198" t="s">
        <v>126</v>
      </c>
      <c r="AU621" s="198" t="s">
        <v>88</v>
      </c>
      <c r="AY621" s="17" t="s">
        <v>123</v>
      </c>
      <c r="BE621" s="199">
        <f>IF(N621="základní",J621,0)</f>
        <v>0</v>
      </c>
      <c r="BF621" s="199">
        <f>IF(N621="snížená",J621,0)</f>
        <v>0</v>
      </c>
      <c r="BG621" s="199">
        <f>IF(N621="zákl. přenesená",J621,0)</f>
        <v>0</v>
      </c>
      <c r="BH621" s="199">
        <f>IF(N621="sníž. přenesená",J621,0)</f>
        <v>0</v>
      </c>
      <c r="BI621" s="199">
        <f>IF(N621="nulová",J621,0)</f>
        <v>0</v>
      </c>
      <c r="BJ621" s="17" t="s">
        <v>86</v>
      </c>
      <c r="BK621" s="199">
        <f>ROUND(I621*H621,2)</f>
        <v>0</v>
      </c>
      <c r="BL621" s="17" t="s">
        <v>293</v>
      </c>
      <c r="BM621" s="198" t="s">
        <v>811</v>
      </c>
    </row>
    <row r="622" spans="1:65" s="2" customFormat="1" ht="29.25">
      <c r="A622" s="34"/>
      <c r="B622" s="35"/>
      <c r="C622" s="36"/>
      <c r="D622" s="200" t="s">
        <v>133</v>
      </c>
      <c r="E622" s="36"/>
      <c r="F622" s="201" t="s">
        <v>812</v>
      </c>
      <c r="G622" s="36"/>
      <c r="H622" s="36"/>
      <c r="I622" s="108"/>
      <c r="J622" s="36"/>
      <c r="K622" s="36"/>
      <c r="L622" s="39"/>
      <c r="M622" s="202"/>
      <c r="N622" s="203"/>
      <c r="O622" s="64"/>
      <c r="P622" s="64"/>
      <c r="Q622" s="64"/>
      <c r="R622" s="64"/>
      <c r="S622" s="64"/>
      <c r="T622" s="65"/>
      <c r="U622" s="34"/>
      <c r="V622" s="34"/>
      <c r="W622" s="34"/>
      <c r="X622" s="34"/>
      <c r="Y622" s="34"/>
      <c r="Z622" s="34"/>
      <c r="AA622" s="34"/>
      <c r="AB622" s="34"/>
      <c r="AC622" s="34"/>
      <c r="AD622" s="34"/>
      <c r="AE622" s="34"/>
      <c r="AT622" s="17" t="s">
        <v>133</v>
      </c>
      <c r="AU622" s="17" t="s">
        <v>88</v>
      </c>
    </row>
    <row r="623" spans="1:65" s="2" customFormat="1" ht="58.5">
      <c r="A623" s="34"/>
      <c r="B623" s="35"/>
      <c r="C623" s="36"/>
      <c r="D623" s="200" t="s">
        <v>202</v>
      </c>
      <c r="E623" s="36"/>
      <c r="F623" s="204" t="s">
        <v>807</v>
      </c>
      <c r="G623" s="36"/>
      <c r="H623" s="36"/>
      <c r="I623" s="108"/>
      <c r="J623" s="36"/>
      <c r="K623" s="36"/>
      <c r="L623" s="39"/>
      <c r="M623" s="202"/>
      <c r="N623" s="203"/>
      <c r="O623" s="64"/>
      <c r="P623" s="64"/>
      <c r="Q623" s="64"/>
      <c r="R623" s="64"/>
      <c r="S623" s="64"/>
      <c r="T623" s="65"/>
      <c r="U623" s="34"/>
      <c r="V623" s="34"/>
      <c r="W623" s="34"/>
      <c r="X623" s="34"/>
      <c r="Y623" s="34"/>
      <c r="Z623" s="34"/>
      <c r="AA623" s="34"/>
      <c r="AB623" s="34"/>
      <c r="AC623" s="34"/>
      <c r="AD623" s="34"/>
      <c r="AE623" s="34"/>
      <c r="AT623" s="17" t="s">
        <v>202</v>
      </c>
      <c r="AU623" s="17" t="s">
        <v>88</v>
      </c>
    </row>
    <row r="624" spans="1:65" s="13" customFormat="1" ht="11.25">
      <c r="B624" s="205"/>
      <c r="C624" s="206"/>
      <c r="D624" s="200" t="s">
        <v>136</v>
      </c>
      <c r="E624" s="207" t="s">
        <v>40</v>
      </c>
      <c r="F624" s="208" t="s">
        <v>633</v>
      </c>
      <c r="G624" s="206"/>
      <c r="H624" s="209">
        <v>14.3</v>
      </c>
      <c r="I624" s="210"/>
      <c r="J624" s="206"/>
      <c r="K624" s="206"/>
      <c r="L624" s="211"/>
      <c r="M624" s="212"/>
      <c r="N624" s="213"/>
      <c r="O624" s="213"/>
      <c r="P624" s="213"/>
      <c r="Q624" s="213"/>
      <c r="R624" s="213"/>
      <c r="S624" s="213"/>
      <c r="T624" s="214"/>
      <c r="AT624" s="215" t="s">
        <v>136</v>
      </c>
      <c r="AU624" s="215" t="s">
        <v>88</v>
      </c>
      <c r="AV624" s="13" t="s">
        <v>88</v>
      </c>
      <c r="AW624" s="13" t="s">
        <v>38</v>
      </c>
      <c r="AX624" s="13" t="s">
        <v>78</v>
      </c>
      <c r="AY624" s="215" t="s">
        <v>123</v>
      </c>
    </row>
    <row r="625" spans="1:65" s="13" customFormat="1" ht="11.25">
      <c r="B625" s="205"/>
      <c r="C625" s="206"/>
      <c r="D625" s="200" t="s">
        <v>136</v>
      </c>
      <c r="E625" s="207" t="s">
        <v>40</v>
      </c>
      <c r="F625" s="208" t="s">
        <v>634</v>
      </c>
      <c r="G625" s="206"/>
      <c r="H625" s="209">
        <v>26.6</v>
      </c>
      <c r="I625" s="210"/>
      <c r="J625" s="206"/>
      <c r="K625" s="206"/>
      <c r="L625" s="211"/>
      <c r="M625" s="212"/>
      <c r="N625" s="213"/>
      <c r="O625" s="213"/>
      <c r="P625" s="213"/>
      <c r="Q625" s="213"/>
      <c r="R625" s="213"/>
      <c r="S625" s="213"/>
      <c r="T625" s="214"/>
      <c r="AT625" s="215" t="s">
        <v>136</v>
      </c>
      <c r="AU625" s="215" t="s">
        <v>88</v>
      </c>
      <c r="AV625" s="13" t="s">
        <v>88</v>
      </c>
      <c r="AW625" s="13" t="s">
        <v>38</v>
      </c>
      <c r="AX625" s="13" t="s">
        <v>78</v>
      </c>
      <c r="AY625" s="215" t="s">
        <v>123</v>
      </c>
    </row>
    <row r="626" spans="1:65" s="13" customFormat="1" ht="11.25">
      <c r="B626" s="205"/>
      <c r="C626" s="206"/>
      <c r="D626" s="200" t="s">
        <v>136</v>
      </c>
      <c r="E626" s="207" t="s">
        <v>40</v>
      </c>
      <c r="F626" s="208" t="s">
        <v>635</v>
      </c>
      <c r="G626" s="206"/>
      <c r="H626" s="209">
        <v>37</v>
      </c>
      <c r="I626" s="210"/>
      <c r="J626" s="206"/>
      <c r="K626" s="206"/>
      <c r="L626" s="211"/>
      <c r="M626" s="212"/>
      <c r="N626" s="213"/>
      <c r="O626" s="213"/>
      <c r="P626" s="213"/>
      <c r="Q626" s="213"/>
      <c r="R626" s="213"/>
      <c r="S626" s="213"/>
      <c r="T626" s="214"/>
      <c r="AT626" s="215" t="s">
        <v>136</v>
      </c>
      <c r="AU626" s="215" t="s">
        <v>88</v>
      </c>
      <c r="AV626" s="13" t="s">
        <v>88</v>
      </c>
      <c r="AW626" s="13" t="s">
        <v>38</v>
      </c>
      <c r="AX626" s="13" t="s">
        <v>78</v>
      </c>
      <c r="AY626" s="215" t="s">
        <v>123</v>
      </c>
    </row>
    <row r="627" spans="1:65" s="2" customFormat="1" ht="16.5" customHeight="1">
      <c r="A627" s="34"/>
      <c r="B627" s="35"/>
      <c r="C627" s="230" t="s">
        <v>813</v>
      </c>
      <c r="D627" s="230" t="s">
        <v>341</v>
      </c>
      <c r="E627" s="231" t="s">
        <v>814</v>
      </c>
      <c r="F627" s="232" t="s">
        <v>815</v>
      </c>
      <c r="G627" s="233" t="s">
        <v>173</v>
      </c>
      <c r="H627" s="234">
        <v>42.844999999999999</v>
      </c>
      <c r="I627" s="235"/>
      <c r="J627" s="236">
        <f>ROUND(I627*H627,2)</f>
        <v>0</v>
      </c>
      <c r="K627" s="232" t="s">
        <v>40</v>
      </c>
      <c r="L627" s="237"/>
      <c r="M627" s="238" t="s">
        <v>40</v>
      </c>
      <c r="N627" s="239" t="s">
        <v>49</v>
      </c>
      <c r="O627" s="64"/>
      <c r="P627" s="196">
        <f>O627*H627</f>
        <v>0</v>
      </c>
      <c r="Q627" s="196">
        <v>3.3E-3</v>
      </c>
      <c r="R627" s="196">
        <f>Q627*H627</f>
        <v>0.1413885</v>
      </c>
      <c r="S627" s="196">
        <v>0</v>
      </c>
      <c r="T627" s="197">
        <f>S627*H627</f>
        <v>0</v>
      </c>
      <c r="U627" s="34"/>
      <c r="V627" s="34"/>
      <c r="W627" s="34"/>
      <c r="X627" s="34"/>
      <c r="Y627" s="34"/>
      <c r="Z627" s="34"/>
      <c r="AA627" s="34"/>
      <c r="AB627" s="34"/>
      <c r="AC627" s="34"/>
      <c r="AD627" s="34"/>
      <c r="AE627" s="34"/>
      <c r="AR627" s="198" t="s">
        <v>392</v>
      </c>
      <c r="AT627" s="198" t="s">
        <v>341</v>
      </c>
      <c r="AU627" s="198" t="s">
        <v>88</v>
      </c>
      <c r="AY627" s="17" t="s">
        <v>123</v>
      </c>
      <c r="BE627" s="199">
        <f>IF(N627="základní",J627,0)</f>
        <v>0</v>
      </c>
      <c r="BF627" s="199">
        <f>IF(N627="snížená",J627,0)</f>
        <v>0</v>
      </c>
      <c r="BG627" s="199">
        <f>IF(N627="zákl. přenesená",J627,0)</f>
        <v>0</v>
      </c>
      <c r="BH627" s="199">
        <f>IF(N627="sníž. přenesená",J627,0)</f>
        <v>0</v>
      </c>
      <c r="BI627" s="199">
        <f>IF(N627="nulová",J627,0)</f>
        <v>0</v>
      </c>
      <c r="BJ627" s="17" t="s">
        <v>86</v>
      </c>
      <c r="BK627" s="199">
        <f>ROUND(I627*H627,2)</f>
        <v>0</v>
      </c>
      <c r="BL627" s="17" t="s">
        <v>293</v>
      </c>
      <c r="BM627" s="198" t="s">
        <v>816</v>
      </c>
    </row>
    <row r="628" spans="1:65" s="2" customFormat="1" ht="11.25">
      <c r="A628" s="34"/>
      <c r="B628" s="35"/>
      <c r="C628" s="36"/>
      <c r="D628" s="200" t="s">
        <v>133</v>
      </c>
      <c r="E628" s="36"/>
      <c r="F628" s="201" t="s">
        <v>815</v>
      </c>
      <c r="G628" s="36"/>
      <c r="H628" s="36"/>
      <c r="I628" s="108"/>
      <c r="J628" s="36"/>
      <c r="K628" s="36"/>
      <c r="L628" s="39"/>
      <c r="M628" s="202"/>
      <c r="N628" s="203"/>
      <c r="O628" s="64"/>
      <c r="P628" s="64"/>
      <c r="Q628" s="64"/>
      <c r="R628" s="64"/>
      <c r="S628" s="64"/>
      <c r="T628" s="65"/>
      <c r="U628" s="34"/>
      <c r="V628" s="34"/>
      <c r="W628" s="34"/>
      <c r="X628" s="34"/>
      <c r="Y628" s="34"/>
      <c r="Z628" s="34"/>
      <c r="AA628" s="34"/>
      <c r="AB628" s="34"/>
      <c r="AC628" s="34"/>
      <c r="AD628" s="34"/>
      <c r="AE628" s="34"/>
      <c r="AT628" s="17" t="s">
        <v>133</v>
      </c>
      <c r="AU628" s="17" t="s">
        <v>88</v>
      </c>
    </row>
    <row r="629" spans="1:65" s="13" customFormat="1" ht="11.25">
      <c r="B629" s="205"/>
      <c r="C629" s="206"/>
      <c r="D629" s="200" t="s">
        <v>136</v>
      </c>
      <c r="E629" s="207" t="s">
        <v>40</v>
      </c>
      <c r="F629" s="208" t="s">
        <v>817</v>
      </c>
      <c r="G629" s="206"/>
      <c r="H629" s="209">
        <v>7.15</v>
      </c>
      <c r="I629" s="210"/>
      <c r="J629" s="206"/>
      <c r="K629" s="206"/>
      <c r="L629" s="211"/>
      <c r="M629" s="212"/>
      <c r="N629" s="213"/>
      <c r="O629" s="213"/>
      <c r="P629" s="213"/>
      <c r="Q629" s="213"/>
      <c r="R629" s="213"/>
      <c r="S629" s="213"/>
      <c r="T629" s="214"/>
      <c r="AT629" s="215" t="s">
        <v>136</v>
      </c>
      <c r="AU629" s="215" t="s">
        <v>88</v>
      </c>
      <c r="AV629" s="13" t="s">
        <v>88</v>
      </c>
      <c r="AW629" s="13" t="s">
        <v>38</v>
      </c>
      <c r="AX629" s="13" t="s">
        <v>78</v>
      </c>
      <c r="AY629" s="215" t="s">
        <v>123</v>
      </c>
    </row>
    <row r="630" spans="1:65" s="13" customFormat="1" ht="11.25">
      <c r="B630" s="205"/>
      <c r="C630" s="206"/>
      <c r="D630" s="200" t="s">
        <v>136</v>
      </c>
      <c r="E630" s="207" t="s">
        <v>40</v>
      </c>
      <c r="F630" s="208" t="s">
        <v>818</v>
      </c>
      <c r="G630" s="206"/>
      <c r="H630" s="209">
        <v>13.3</v>
      </c>
      <c r="I630" s="210"/>
      <c r="J630" s="206"/>
      <c r="K630" s="206"/>
      <c r="L630" s="211"/>
      <c r="M630" s="212"/>
      <c r="N630" s="213"/>
      <c r="O630" s="213"/>
      <c r="P630" s="213"/>
      <c r="Q630" s="213"/>
      <c r="R630" s="213"/>
      <c r="S630" s="213"/>
      <c r="T630" s="214"/>
      <c r="AT630" s="215" t="s">
        <v>136</v>
      </c>
      <c r="AU630" s="215" t="s">
        <v>88</v>
      </c>
      <c r="AV630" s="13" t="s">
        <v>88</v>
      </c>
      <c r="AW630" s="13" t="s">
        <v>38</v>
      </c>
      <c r="AX630" s="13" t="s">
        <v>78</v>
      </c>
      <c r="AY630" s="215" t="s">
        <v>123</v>
      </c>
    </row>
    <row r="631" spans="1:65" s="13" customFormat="1" ht="11.25">
      <c r="B631" s="205"/>
      <c r="C631" s="206"/>
      <c r="D631" s="200" t="s">
        <v>136</v>
      </c>
      <c r="E631" s="207" t="s">
        <v>40</v>
      </c>
      <c r="F631" s="208" t="s">
        <v>819</v>
      </c>
      <c r="G631" s="206"/>
      <c r="H631" s="209">
        <v>18.5</v>
      </c>
      <c r="I631" s="210"/>
      <c r="J631" s="206"/>
      <c r="K631" s="206"/>
      <c r="L631" s="211"/>
      <c r="M631" s="212"/>
      <c r="N631" s="213"/>
      <c r="O631" s="213"/>
      <c r="P631" s="213"/>
      <c r="Q631" s="213"/>
      <c r="R631" s="213"/>
      <c r="S631" s="213"/>
      <c r="T631" s="214"/>
      <c r="AT631" s="215" t="s">
        <v>136</v>
      </c>
      <c r="AU631" s="215" t="s">
        <v>88</v>
      </c>
      <c r="AV631" s="13" t="s">
        <v>88</v>
      </c>
      <c r="AW631" s="13" t="s">
        <v>38</v>
      </c>
      <c r="AX631" s="13" t="s">
        <v>78</v>
      </c>
      <c r="AY631" s="215" t="s">
        <v>123</v>
      </c>
    </row>
    <row r="632" spans="1:65" s="13" customFormat="1" ht="11.25">
      <c r="B632" s="205"/>
      <c r="C632" s="206"/>
      <c r="D632" s="200" t="s">
        <v>136</v>
      </c>
      <c r="E632" s="206"/>
      <c r="F632" s="208" t="s">
        <v>820</v>
      </c>
      <c r="G632" s="206"/>
      <c r="H632" s="209">
        <v>42.844999999999999</v>
      </c>
      <c r="I632" s="210"/>
      <c r="J632" s="206"/>
      <c r="K632" s="206"/>
      <c r="L632" s="211"/>
      <c r="M632" s="212"/>
      <c r="N632" s="213"/>
      <c r="O632" s="213"/>
      <c r="P632" s="213"/>
      <c r="Q632" s="213"/>
      <c r="R632" s="213"/>
      <c r="S632" s="213"/>
      <c r="T632" s="214"/>
      <c r="AT632" s="215" t="s">
        <v>136</v>
      </c>
      <c r="AU632" s="215" t="s">
        <v>88</v>
      </c>
      <c r="AV632" s="13" t="s">
        <v>88</v>
      </c>
      <c r="AW632" s="13" t="s">
        <v>4</v>
      </c>
      <c r="AX632" s="13" t="s">
        <v>86</v>
      </c>
      <c r="AY632" s="215" t="s">
        <v>123</v>
      </c>
    </row>
    <row r="633" spans="1:65" s="2" customFormat="1" ht="21.75" customHeight="1">
      <c r="A633" s="34"/>
      <c r="B633" s="35"/>
      <c r="C633" s="187" t="s">
        <v>821</v>
      </c>
      <c r="D633" s="187" t="s">
        <v>126</v>
      </c>
      <c r="E633" s="188" t="s">
        <v>822</v>
      </c>
      <c r="F633" s="189" t="s">
        <v>823</v>
      </c>
      <c r="G633" s="190" t="s">
        <v>173</v>
      </c>
      <c r="H633" s="191">
        <v>45.8</v>
      </c>
      <c r="I633" s="192"/>
      <c r="J633" s="193">
        <f>ROUND(I633*H633,2)</f>
        <v>0</v>
      </c>
      <c r="K633" s="189" t="s">
        <v>130</v>
      </c>
      <c r="L633" s="39"/>
      <c r="M633" s="194" t="s">
        <v>40</v>
      </c>
      <c r="N633" s="195" t="s">
        <v>49</v>
      </c>
      <c r="O633" s="64"/>
      <c r="P633" s="196">
        <f>O633*H633</f>
        <v>0</v>
      </c>
      <c r="Q633" s="196">
        <v>3.47E-3</v>
      </c>
      <c r="R633" s="196">
        <f>Q633*H633</f>
        <v>0.15892599999999998</v>
      </c>
      <c r="S633" s="196">
        <v>0</v>
      </c>
      <c r="T633" s="197">
        <f>S633*H633</f>
        <v>0</v>
      </c>
      <c r="U633" s="34"/>
      <c r="V633" s="34"/>
      <c r="W633" s="34"/>
      <c r="X633" s="34"/>
      <c r="Y633" s="34"/>
      <c r="Z633" s="34"/>
      <c r="AA633" s="34"/>
      <c r="AB633" s="34"/>
      <c r="AC633" s="34"/>
      <c r="AD633" s="34"/>
      <c r="AE633" s="34"/>
      <c r="AR633" s="198" t="s">
        <v>293</v>
      </c>
      <c r="AT633" s="198" t="s">
        <v>126</v>
      </c>
      <c r="AU633" s="198" t="s">
        <v>88</v>
      </c>
      <c r="AY633" s="17" t="s">
        <v>123</v>
      </c>
      <c r="BE633" s="199">
        <f>IF(N633="základní",J633,0)</f>
        <v>0</v>
      </c>
      <c r="BF633" s="199">
        <f>IF(N633="snížená",J633,0)</f>
        <v>0</v>
      </c>
      <c r="BG633" s="199">
        <f>IF(N633="zákl. přenesená",J633,0)</f>
        <v>0</v>
      </c>
      <c r="BH633" s="199">
        <f>IF(N633="sníž. přenesená",J633,0)</f>
        <v>0</v>
      </c>
      <c r="BI633" s="199">
        <f>IF(N633="nulová",J633,0)</f>
        <v>0</v>
      </c>
      <c r="BJ633" s="17" t="s">
        <v>86</v>
      </c>
      <c r="BK633" s="199">
        <f>ROUND(I633*H633,2)</f>
        <v>0</v>
      </c>
      <c r="BL633" s="17" t="s">
        <v>293</v>
      </c>
      <c r="BM633" s="198" t="s">
        <v>824</v>
      </c>
    </row>
    <row r="634" spans="1:65" s="2" customFormat="1" ht="19.5">
      <c r="A634" s="34"/>
      <c r="B634" s="35"/>
      <c r="C634" s="36"/>
      <c r="D634" s="200" t="s">
        <v>133</v>
      </c>
      <c r="E634" s="36"/>
      <c r="F634" s="201" t="s">
        <v>825</v>
      </c>
      <c r="G634" s="36"/>
      <c r="H634" s="36"/>
      <c r="I634" s="108"/>
      <c r="J634" s="36"/>
      <c r="K634" s="36"/>
      <c r="L634" s="39"/>
      <c r="M634" s="202"/>
      <c r="N634" s="203"/>
      <c r="O634" s="64"/>
      <c r="P634" s="64"/>
      <c r="Q634" s="64"/>
      <c r="R634" s="64"/>
      <c r="S634" s="64"/>
      <c r="T634" s="65"/>
      <c r="U634" s="34"/>
      <c r="V634" s="34"/>
      <c r="W634" s="34"/>
      <c r="X634" s="34"/>
      <c r="Y634" s="34"/>
      <c r="Z634" s="34"/>
      <c r="AA634" s="34"/>
      <c r="AB634" s="34"/>
      <c r="AC634" s="34"/>
      <c r="AD634" s="34"/>
      <c r="AE634" s="34"/>
      <c r="AT634" s="17" t="s">
        <v>133</v>
      </c>
      <c r="AU634" s="17" t="s">
        <v>88</v>
      </c>
    </row>
    <row r="635" spans="1:65" s="2" customFormat="1" ht="58.5">
      <c r="A635" s="34"/>
      <c r="B635" s="35"/>
      <c r="C635" s="36"/>
      <c r="D635" s="200" t="s">
        <v>202</v>
      </c>
      <c r="E635" s="36"/>
      <c r="F635" s="204" t="s">
        <v>807</v>
      </c>
      <c r="G635" s="36"/>
      <c r="H635" s="36"/>
      <c r="I635" s="108"/>
      <c r="J635" s="36"/>
      <c r="K635" s="36"/>
      <c r="L635" s="39"/>
      <c r="M635" s="202"/>
      <c r="N635" s="203"/>
      <c r="O635" s="64"/>
      <c r="P635" s="64"/>
      <c r="Q635" s="64"/>
      <c r="R635" s="64"/>
      <c r="S635" s="64"/>
      <c r="T635" s="65"/>
      <c r="U635" s="34"/>
      <c r="V635" s="34"/>
      <c r="W635" s="34"/>
      <c r="X635" s="34"/>
      <c r="Y635" s="34"/>
      <c r="Z635" s="34"/>
      <c r="AA635" s="34"/>
      <c r="AB635" s="34"/>
      <c r="AC635" s="34"/>
      <c r="AD635" s="34"/>
      <c r="AE635" s="34"/>
      <c r="AT635" s="17" t="s">
        <v>202</v>
      </c>
      <c r="AU635" s="17" t="s">
        <v>88</v>
      </c>
    </row>
    <row r="636" spans="1:65" s="13" customFormat="1" ht="11.25">
      <c r="B636" s="205"/>
      <c r="C636" s="206"/>
      <c r="D636" s="200" t="s">
        <v>136</v>
      </c>
      <c r="E636" s="207" t="s">
        <v>40</v>
      </c>
      <c r="F636" s="208" t="s">
        <v>641</v>
      </c>
      <c r="G636" s="206"/>
      <c r="H636" s="209">
        <v>13</v>
      </c>
      <c r="I636" s="210"/>
      <c r="J636" s="206"/>
      <c r="K636" s="206"/>
      <c r="L636" s="211"/>
      <c r="M636" s="212"/>
      <c r="N636" s="213"/>
      <c r="O636" s="213"/>
      <c r="P636" s="213"/>
      <c r="Q636" s="213"/>
      <c r="R636" s="213"/>
      <c r="S636" s="213"/>
      <c r="T636" s="214"/>
      <c r="AT636" s="215" t="s">
        <v>136</v>
      </c>
      <c r="AU636" s="215" t="s">
        <v>88</v>
      </c>
      <c r="AV636" s="13" t="s">
        <v>88</v>
      </c>
      <c r="AW636" s="13" t="s">
        <v>38</v>
      </c>
      <c r="AX636" s="13" t="s">
        <v>78</v>
      </c>
      <c r="AY636" s="215" t="s">
        <v>123</v>
      </c>
    </row>
    <row r="637" spans="1:65" s="13" customFormat="1" ht="11.25">
      <c r="B637" s="205"/>
      <c r="C637" s="206"/>
      <c r="D637" s="200" t="s">
        <v>136</v>
      </c>
      <c r="E637" s="207" t="s">
        <v>40</v>
      </c>
      <c r="F637" s="208" t="s">
        <v>642</v>
      </c>
      <c r="G637" s="206"/>
      <c r="H637" s="209">
        <v>20</v>
      </c>
      <c r="I637" s="210"/>
      <c r="J637" s="206"/>
      <c r="K637" s="206"/>
      <c r="L637" s="211"/>
      <c r="M637" s="212"/>
      <c r="N637" s="213"/>
      <c r="O637" s="213"/>
      <c r="P637" s="213"/>
      <c r="Q637" s="213"/>
      <c r="R637" s="213"/>
      <c r="S637" s="213"/>
      <c r="T637" s="214"/>
      <c r="AT637" s="215" t="s">
        <v>136</v>
      </c>
      <c r="AU637" s="215" t="s">
        <v>88</v>
      </c>
      <c r="AV637" s="13" t="s">
        <v>88</v>
      </c>
      <c r="AW637" s="13" t="s">
        <v>38</v>
      </c>
      <c r="AX637" s="13" t="s">
        <v>78</v>
      </c>
      <c r="AY637" s="215" t="s">
        <v>123</v>
      </c>
    </row>
    <row r="638" spans="1:65" s="13" customFormat="1" ht="11.25">
      <c r="B638" s="205"/>
      <c r="C638" s="206"/>
      <c r="D638" s="200" t="s">
        <v>136</v>
      </c>
      <c r="E638" s="207" t="s">
        <v>40</v>
      </c>
      <c r="F638" s="208" t="s">
        <v>643</v>
      </c>
      <c r="G638" s="206"/>
      <c r="H638" s="209">
        <v>12.8</v>
      </c>
      <c r="I638" s="210"/>
      <c r="J638" s="206"/>
      <c r="K638" s="206"/>
      <c r="L638" s="211"/>
      <c r="M638" s="212"/>
      <c r="N638" s="213"/>
      <c r="O638" s="213"/>
      <c r="P638" s="213"/>
      <c r="Q638" s="213"/>
      <c r="R638" s="213"/>
      <c r="S638" s="213"/>
      <c r="T638" s="214"/>
      <c r="AT638" s="215" t="s">
        <v>136</v>
      </c>
      <c r="AU638" s="215" t="s">
        <v>88</v>
      </c>
      <c r="AV638" s="13" t="s">
        <v>88</v>
      </c>
      <c r="AW638" s="13" t="s">
        <v>38</v>
      </c>
      <c r="AX638" s="13" t="s">
        <v>78</v>
      </c>
      <c r="AY638" s="215" t="s">
        <v>123</v>
      </c>
    </row>
    <row r="639" spans="1:65" s="2" customFormat="1" ht="33" customHeight="1">
      <c r="A639" s="34"/>
      <c r="B639" s="35"/>
      <c r="C639" s="187" t="s">
        <v>826</v>
      </c>
      <c r="D639" s="187" t="s">
        <v>126</v>
      </c>
      <c r="E639" s="188" t="s">
        <v>827</v>
      </c>
      <c r="F639" s="189" t="s">
        <v>828</v>
      </c>
      <c r="G639" s="190" t="s">
        <v>173</v>
      </c>
      <c r="H639" s="191">
        <v>77.900000000000006</v>
      </c>
      <c r="I639" s="192"/>
      <c r="J639" s="193">
        <f>ROUND(I639*H639,2)</f>
        <v>0</v>
      </c>
      <c r="K639" s="189" t="s">
        <v>130</v>
      </c>
      <c r="L639" s="39"/>
      <c r="M639" s="194" t="s">
        <v>40</v>
      </c>
      <c r="N639" s="195" t="s">
        <v>49</v>
      </c>
      <c r="O639" s="64"/>
      <c r="P639" s="196">
        <f>O639*H639</f>
        <v>0</v>
      </c>
      <c r="Q639" s="196">
        <v>2.96E-3</v>
      </c>
      <c r="R639" s="196">
        <f>Q639*H639</f>
        <v>0.23058400000000001</v>
      </c>
      <c r="S639" s="196">
        <v>0</v>
      </c>
      <c r="T639" s="197">
        <f>S639*H639</f>
        <v>0</v>
      </c>
      <c r="U639" s="34"/>
      <c r="V639" s="34"/>
      <c r="W639" s="34"/>
      <c r="X639" s="34"/>
      <c r="Y639" s="34"/>
      <c r="Z639" s="34"/>
      <c r="AA639" s="34"/>
      <c r="AB639" s="34"/>
      <c r="AC639" s="34"/>
      <c r="AD639" s="34"/>
      <c r="AE639" s="34"/>
      <c r="AR639" s="198" t="s">
        <v>293</v>
      </c>
      <c r="AT639" s="198" t="s">
        <v>126</v>
      </c>
      <c r="AU639" s="198" t="s">
        <v>88</v>
      </c>
      <c r="AY639" s="17" t="s">
        <v>123</v>
      </c>
      <c r="BE639" s="199">
        <f>IF(N639="základní",J639,0)</f>
        <v>0</v>
      </c>
      <c r="BF639" s="199">
        <f>IF(N639="snížená",J639,0)</f>
        <v>0</v>
      </c>
      <c r="BG639" s="199">
        <f>IF(N639="zákl. přenesená",J639,0)</f>
        <v>0</v>
      </c>
      <c r="BH639" s="199">
        <f>IF(N639="sníž. přenesená",J639,0)</f>
        <v>0</v>
      </c>
      <c r="BI639" s="199">
        <f>IF(N639="nulová",J639,0)</f>
        <v>0</v>
      </c>
      <c r="BJ639" s="17" t="s">
        <v>86</v>
      </c>
      <c r="BK639" s="199">
        <f>ROUND(I639*H639,2)</f>
        <v>0</v>
      </c>
      <c r="BL639" s="17" t="s">
        <v>293</v>
      </c>
      <c r="BM639" s="198" t="s">
        <v>829</v>
      </c>
    </row>
    <row r="640" spans="1:65" s="2" customFormat="1" ht="29.25">
      <c r="A640" s="34"/>
      <c r="B640" s="35"/>
      <c r="C640" s="36"/>
      <c r="D640" s="200" t="s">
        <v>133</v>
      </c>
      <c r="E640" s="36"/>
      <c r="F640" s="201" t="s">
        <v>830</v>
      </c>
      <c r="G640" s="36"/>
      <c r="H640" s="36"/>
      <c r="I640" s="108"/>
      <c r="J640" s="36"/>
      <c r="K640" s="36"/>
      <c r="L640" s="39"/>
      <c r="M640" s="202"/>
      <c r="N640" s="203"/>
      <c r="O640" s="64"/>
      <c r="P640" s="64"/>
      <c r="Q640" s="64"/>
      <c r="R640" s="64"/>
      <c r="S640" s="64"/>
      <c r="T640" s="65"/>
      <c r="U640" s="34"/>
      <c r="V640" s="34"/>
      <c r="W640" s="34"/>
      <c r="X640" s="34"/>
      <c r="Y640" s="34"/>
      <c r="Z640" s="34"/>
      <c r="AA640" s="34"/>
      <c r="AB640" s="34"/>
      <c r="AC640" s="34"/>
      <c r="AD640" s="34"/>
      <c r="AE640" s="34"/>
      <c r="AT640" s="17" t="s">
        <v>133</v>
      </c>
      <c r="AU640" s="17" t="s">
        <v>88</v>
      </c>
    </row>
    <row r="641" spans="1:65" s="2" customFormat="1" ht="58.5">
      <c r="A641" s="34"/>
      <c r="B641" s="35"/>
      <c r="C641" s="36"/>
      <c r="D641" s="200" t="s">
        <v>202</v>
      </c>
      <c r="E641" s="36"/>
      <c r="F641" s="204" t="s">
        <v>807</v>
      </c>
      <c r="G641" s="36"/>
      <c r="H641" s="36"/>
      <c r="I641" s="108"/>
      <c r="J641" s="36"/>
      <c r="K641" s="36"/>
      <c r="L641" s="39"/>
      <c r="M641" s="202"/>
      <c r="N641" s="203"/>
      <c r="O641" s="64"/>
      <c r="P641" s="64"/>
      <c r="Q641" s="64"/>
      <c r="R641" s="64"/>
      <c r="S641" s="64"/>
      <c r="T641" s="65"/>
      <c r="U641" s="34"/>
      <c r="V641" s="34"/>
      <c r="W641" s="34"/>
      <c r="X641" s="34"/>
      <c r="Y641" s="34"/>
      <c r="Z641" s="34"/>
      <c r="AA641" s="34"/>
      <c r="AB641" s="34"/>
      <c r="AC641" s="34"/>
      <c r="AD641" s="34"/>
      <c r="AE641" s="34"/>
      <c r="AT641" s="17" t="s">
        <v>202</v>
      </c>
      <c r="AU641" s="17" t="s">
        <v>88</v>
      </c>
    </row>
    <row r="642" spans="1:65" s="13" customFormat="1" ht="11.25">
      <c r="B642" s="205"/>
      <c r="C642" s="206"/>
      <c r="D642" s="200" t="s">
        <v>136</v>
      </c>
      <c r="E642" s="207" t="s">
        <v>40</v>
      </c>
      <c r="F642" s="208" t="s">
        <v>633</v>
      </c>
      <c r="G642" s="206"/>
      <c r="H642" s="209">
        <v>14.3</v>
      </c>
      <c r="I642" s="210"/>
      <c r="J642" s="206"/>
      <c r="K642" s="206"/>
      <c r="L642" s="211"/>
      <c r="M642" s="212"/>
      <c r="N642" s="213"/>
      <c r="O642" s="213"/>
      <c r="P642" s="213"/>
      <c r="Q642" s="213"/>
      <c r="R642" s="213"/>
      <c r="S642" s="213"/>
      <c r="T642" s="214"/>
      <c r="AT642" s="215" t="s">
        <v>136</v>
      </c>
      <c r="AU642" s="215" t="s">
        <v>88</v>
      </c>
      <c r="AV642" s="13" t="s">
        <v>88</v>
      </c>
      <c r="AW642" s="13" t="s">
        <v>38</v>
      </c>
      <c r="AX642" s="13" t="s">
        <v>78</v>
      </c>
      <c r="AY642" s="215" t="s">
        <v>123</v>
      </c>
    </row>
    <row r="643" spans="1:65" s="13" customFormat="1" ht="11.25">
      <c r="B643" s="205"/>
      <c r="C643" s="206"/>
      <c r="D643" s="200" t="s">
        <v>136</v>
      </c>
      <c r="E643" s="207" t="s">
        <v>40</v>
      </c>
      <c r="F643" s="208" t="s">
        <v>634</v>
      </c>
      <c r="G643" s="206"/>
      <c r="H643" s="209">
        <v>26.6</v>
      </c>
      <c r="I643" s="210"/>
      <c r="J643" s="206"/>
      <c r="K643" s="206"/>
      <c r="L643" s="211"/>
      <c r="M643" s="212"/>
      <c r="N643" s="213"/>
      <c r="O643" s="213"/>
      <c r="P643" s="213"/>
      <c r="Q643" s="213"/>
      <c r="R643" s="213"/>
      <c r="S643" s="213"/>
      <c r="T643" s="214"/>
      <c r="AT643" s="215" t="s">
        <v>136</v>
      </c>
      <c r="AU643" s="215" t="s">
        <v>88</v>
      </c>
      <c r="AV643" s="13" t="s">
        <v>88</v>
      </c>
      <c r="AW643" s="13" t="s">
        <v>38</v>
      </c>
      <c r="AX643" s="13" t="s">
        <v>78</v>
      </c>
      <c r="AY643" s="215" t="s">
        <v>123</v>
      </c>
    </row>
    <row r="644" spans="1:65" s="13" customFormat="1" ht="11.25">
      <c r="B644" s="205"/>
      <c r="C644" s="206"/>
      <c r="D644" s="200" t="s">
        <v>136</v>
      </c>
      <c r="E644" s="207" t="s">
        <v>40</v>
      </c>
      <c r="F644" s="208" t="s">
        <v>635</v>
      </c>
      <c r="G644" s="206"/>
      <c r="H644" s="209">
        <v>37</v>
      </c>
      <c r="I644" s="210"/>
      <c r="J644" s="206"/>
      <c r="K644" s="206"/>
      <c r="L644" s="211"/>
      <c r="M644" s="212"/>
      <c r="N644" s="213"/>
      <c r="O644" s="213"/>
      <c r="P644" s="213"/>
      <c r="Q644" s="213"/>
      <c r="R644" s="213"/>
      <c r="S644" s="213"/>
      <c r="T644" s="214"/>
      <c r="AT644" s="215" t="s">
        <v>136</v>
      </c>
      <c r="AU644" s="215" t="s">
        <v>88</v>
      </c>
      <c r="AV644" s="13" t="s">
        <v>88</v>
      </c>
      <c r="AW644" s="13" t="s">
        <v>38</v>
      </c>
      <c r="AX644" s="13" t="s">
        <v>78</v>
      </c>
      <c r="AY644" s="215" t="s">
        <v>123</v>
      </c>
    </row>
    <row r="645" spans="1:65" s="2" customFormat="1" ht="21.75" customHeight="1">
      <c r="A645" s="34"/>
      <c r="B645" s="35"/>
      <c r="C645" s="187" t="s">
        <v>831</v>
      </c>
      <c r="D645" s="187" t="s">
        <v>126</v>
      </c>
      <c r="E645" s="188" t="s">
        <v>832</v>
      </c>
      <c r="F645" s="189" t="s">
        <v>833</v>
      </c>
      <c r="G645" s="190" t="s">
        <v>219</v>
      </c>
      <c r="H645" s="191">
        <v>4</v>
      </c>
      <c r="I645" s="192"/>
      <c r="J645" s="193">
        <f>ROUND(I645*H645,2)</f>
        <v>0</v>
      </c>
      <c r="K645" s="189" t="s">
        <v>130</v>
      </c>
      <c r="L645" s="39"/>
      <c r="M645" s="194" t="s">
        <v>40</v>
      </c>
      <c r="N645" s="195" t="s">
        <v>49</v>
      </c>
      <c r="O645" s="64"/>
      <c r="P645" s="196">
        <f>O645*H645</f>
        <v>0</v>
      </c>
      <c r="Q645" s="196">
        <v>3.7000000000000002E-3</v>
      </c>
      <c r="R645" s="196">
        <f>Q645*H645</f>
        <v>1.4800000000000001E-2</v>
      </c>
      <c r="S645" s="196">
        <v>0</v>
      </c>
      <c r="T645" s="197">
        <f>S645*H645</f>
        <v>0</v>
      </c>
      <c r="U645" s="34"/>
      <c r="V645" s="34"/>
      <c r="W645" s="34"/>
      <c r="X645" s="34"/>
      <c r="Y645" s="34"/>
      <c r="Z645" s="34"/>
      <c r="AA645" s="34"/>
      <c r="AB645" s="34"/>
      <c r="AC645" s="34"/>
      <c r="AD645" s="34"/>
      <c r="AE645" s="34"/>
      <c r="AR645" s="198" t="s">
        <v>293</v>
      </c>
      <c r="AT645" s="198" t="s">
        <v>126</v>
      </c>
      <c r="AU645" s="198" t="s">
        <v>88</v>
      </c>
      <c r="AY645" s="17" t="s">
        <v>123</v>
      </c>
      <c r="BE645" s="199">
        <f>IF(N645="základní",J645,0)</f>
        <v>0</v>
      </c>
      <c r="BF645" s="199">
        <f>IF(N645="snížená",J645,0)</f>
        <v>0</v>
      </c>
      <c r="BG645" s="199">
        <f>IF(N645="zákl. přenesená",J645,0)</f>
        <v>0</v>
      </c>
      <c r="BH645" s="199">
        <f>IF(N645="sníž. přenesená",J645,0)</f>
        <v>0</v>
      </c>
      <c r="BI645" s="199">
        <f>IF(N645="nulová",J645,0)</f>
        <v>0</v>
      </c>
      <c r="BJ645" s="17" t="s">
        <v>86</v>
      </c>
      <c r="BK645" s="199">
        <f>ROUND(I645*H645,2)</f>
        <v>0</v>
      </c>
      <c r="BL645" s="17" t="s">
        <v>293</v>
      </c>
      <c r="BM645" s="198" t="s">
        <v>834</v>
      </c>
    </row>
    <row r="646" spans="1:65" s="2" customFormat="1" ht="29.25">
      <c r="A646" s="34"/>
      <c r="B646" s="35"/>
      <c r="C646" s="36"/>
      <c r="D646" s="200" t="s">
        <v>133</v>
      </c>
      <c r="E646" s="36"/>
      <c r="F646" s="201" t="s">
        <v>835</v>
      </c>
      <c r="G646" s="36"/>
      <c r="H646" s="36"/>
      <c r="I646" s="108"/>
      <c r="J646" s="36"/>
      <c r="K646" s="36"/>
      <c r="L646" s="39"/>
      <c r="M646" s="202"/>
      <c r="N646" s="203"/>
      <c r="O646" s="64"/>
      <c r="P646" s="64"/>
      <c r="Q646" s="64"/>
      <c r="R646" s="64"/>
      <c r="S646" s="64"/>
      <c r="T646" s="65"/>
      <c r="U646" s="34"/>
      <c r="V646" s="34"/>
      <c r="W646" s="34"/>
      <c r="X646" s="34"/>
      <c r="Y646" s="34"/>
      <c r="Z646" s="34"/>
      <c r="AA646" s="34"/>
      <c r="AB646" s="34"/>
      <c r="AC646" s="34"/>
      <c r="AD646" s="34"/>
      <c r="AE646" s="34"/>
      <c r="AT646" s="17" t="s">
        <v>133</v>
      </c>
      <c r="AU646" s="17" t="s">
        <v>88</v>
      </c>
    </row>
    <row r="647" spans="1:65" s="2" customFormat="1" ht="58.5">
      <c r="A647" s="34"/>
      <c r="B647" s="35"/>
      <c r="C647" s="36"/>
      <c r="D647" s="200" t="s">
        <v>202</v>
      </c>
      <c r="E647" s="36"/>
      <c r="F647" s="204" t="s">
        <v>807</v>
      </c>
      <c r="G647" s="36"/>
      <c r="H647" s="36"/>
      <c r="I647" s="108"/>
      <c r="J647" s="36"/>
      <c r="K647" s="36"/>
      <c r="L647" s="39"/>
      <c r="M647" s="202"/>
      <c r="N647" s="203"/>
      <c r="O647" s="64"/>
      <c r="P647" s="64"/>
      <c r="Q647" s="64"/>
      <c r="R647" s="64"/>
      <c r="S647" s="64"/>
      <c r="T647" s="65"/>
      <c r="U647" s="34"/>
      <c r="V647" s="34"/>
      <c r="W647" s="34"/>
      <c r="X647" s="34"/>
      <c r="Y647" s="34"/>
      <c r="Z647" s="34"/>
      <c r="AA647" s="34"/>
      <c r="AB647" s="34"/>
      <c r="AC647" s="34"/>
      <c r="AD647" s="34"/>
      <c r="AE647" s="34"/>
      <c r="AT647" s="17" t="s">
        <v>202</v>
      </c>
      <c r="AU647" s="17" t="s">
        <v>88</v>
      </c>
    </row>
    <row r="648" spans="1:65" s="13" customFormat="1" ht="11.25">
      <c r="B648" s="205"/>
      <c r="C648" s="206"/>
      <c r="D648" s="200" t="s">
        <v>136</v>
      </c>
      <c r="E648" s="207" t="s">
        <v>40</v>
      </c>
      <c r="F648" s="208" t="s">
        <v>150</v>
      </c>
      <c r="G648" s="206"/>
      <c r="H648" s="209">
        <v>4</v>
      </c>
      <c r="I648" s="210"/>
      <c r="J648" s="206"/>
      <c r="K648" s="206"/>
      <c r="L648" s="211"/>
      <c r="M648" s="212"/>
      <c r="N648" s="213"/>
      <c r="O648" s="213"/>
      <c r="P648" s="213"/>
      <c r="Q648" s="213"/>
      <c r="R648" s="213"/>
      <c r="S648" s="213"/>
      <c r="T648" s="214"/>
      <c r="AT648" s="215" t="s">
        <v>136</v>
      </c>
      <c r="AU648" s="215" t="s">
        <v>88</v>
      </c>
      <c r="AV648" s="13" t="s">
        <v>88</v>
      </c>
      <c r="AW648" s="13" t="s">
        <v>38</v>
      </c>
      <c r="AX648" s="13" t="s">
        <v>78</v>
      </c>
      <c r="AY648" s="215" t="s">
        <v>123</v>
      </c>
    </row>
    <row r="649" spans="1:65" s="2" customFormat="1" ht="21.75" customHeight="1">
      <c r="A649" s="34"/>
      <c r="B649" s="35"/>
      <c r="C649" s="187" t="s">
        <v>836</v>
      </c>
      <c r="D649" s="187" t="s">
        <v>126</v>
      </c>
      <c r="E649" s="188" t="s">
        <v>837</v>
      </c>
      <c r="F649" s="189" t="s">
        <v>838</v>
      </c>
      <c r="G649" s="190" t="s">
        <v>173</v>
      </c>
      <c r="H649" s="191">
        <v>46.9</v>
      </c>
      <c r="I649" s="192"/>
      <c r="J649" s="193">
        <f>ROUND(I649*H649,2)</f>
        <v>0</v>
      </c>
      <c r="K649" s="189" t="s">
        <v>130</v>
      </c>
      <c r="L649" s="39"/>
      <c r="M649" s="194" t="s">
        <v>40</v>
      </c>
      <c r="N649" s="195" t="s">
        <v>49</v>
      </c>
      <c r="O649" s="64"/>
      <c r="P649" s="196">
        <f>O649*H649</f>
        <v>0</v>
      </c>
      <c r="Q649" s="196">
        <v>2.2000000000000001E-3</v>
      </c>
      <c r="R649" s="196">
        <f>Q649*H649</f>
        <v>0.10318000000000001</v>
      </c>
      <c r="S649" s="196">
        <v>0</v>
      </c>
      <c r="T649" s="197">
        <f>S649*H649</f>
        <v>0</v>
      </c>
      <c r="U649" s="34"/>
      <c r="V649" s="34"/>
      <c r="W649" s="34"/>
      <c r="X649" s="34"/>
      <c r="Y649" s="34"/>
      <c r="Z649" s="34"/>
      <c r="AA649" s="34"/>
      <c r="AB649" s="34"/>
      <c r="AC649" s="34"/>
      <c r="AD649" s="34"/>
      <c r="AE649" s="34"/>
      <c r="AR649" s="198" t="s">
        <v>293</v>
      </c>
      <c r="AT649" s="198" t="s">
        <v>126</v>
      </c>
      <c r="AU649" s="198" t="s">
        <v>88</v>
      </c>
      <c r="AY649" s="17" t="s">
        <v>123</v>
      </c>
      <c r="BE649" s="199">
        <f>IF(N649="základní",J649,0)</f>
        <v>0</v>
      </c>
      <c r="BF649" s="199">
        <f>IF(N649="snížená",J649,0)</f>
        <v>0</v>
      </c>
      <c r="BG649" s="199">
        <f>IF(N649="zákl. přenesená",J649,0)</f>
        <v>0</v>
      </c>
      <c r="BH649" s="199">
        <f>IF(N649="sníž. přenesená",J649,0)</f>
        <v>0</v>
      </c>
      <c r="BI649" s="199">
        <f>IF(N649="nulová",J649,0)</f>
        <v>0</v>
      </c>
      <c r="BJ649" s="17" t="s">
        <v>86</v>
      </c>
      <c r="BK649" s="199">
        <f>ROUND(I649*H649,2)</f>
        <v>0</v>
      </c>
      <c r="BL649" s="17" t="s">
        <v>293</v>
      </c>
      <c r="BM649" s="198" t="s">
        <v>839</v>
      </c>
    </row>
    <row r="650" spans="1:65" s="2" customFormat="1" ht="29.25">
      <c r="A650" s="34"/>
      <c r="B650" s="35"/>
      <c r="C650" s="36"/>
      <c r="D650" s="200" t="s">
        <v>133</v>
      </c>
      <c r="E650" s="36"/>
      <c r="F650" s="201" t="s">
        <v>840</v>
      </c>
      <c r="G650" s="36"/>
      <c r="H650" s="36"/>
      <c r="I650" s="108"/>
      <c r="J650" s="36"/>
      <c r="K650" s="36"/>
      <c r="L650" s="39"/>
      <c r="M650" s="202"/>
      <c r="N650" s="203"/>
      <c r="O650" s="64"/>
      <c r="P650" s="64"/>
      <c r="Q650" s="64"/>
      <c r="R650" s="64"/>
      <c r="S650" s="64"/>
      <c r="T650" s="65"/>
      <c r="U650" s="34"/>
      <c r="V650" s="34"/>
      <c r="W650" s="34"/>
      <c r="X650" s="34"/>
      <c r="Y650" s="34"/>
      <c r="Z650" s="34"/>
      <c r="AA650" s="34"/>
      <c r="AB650" s="34"/>
      <c r="AC650" s="34"/>
      <c r="AD650" s="34"/>
      <c r="AE650" s="34"/>
      <c r="AT650" s="17" t="s">
        <v>133</v>
      </c>
      <c r="AU650" s="17" t="s">
        <v>88</v>
      </c>
    </row>
    <row r="651" spans="1:65" s="13" customFormat="1" ht="11.25">
      <c r="B651" s="205"/>
      <c r="C651" s="206"/>
      <c r="D651" s="200" t="s">
        <v>136</v>
      </c>
      <c r="E651" s="207" t="s">
        <v>40</v>
      </c>
      <c r="F651" s="208" t="s">
        <v>841</v>
      </c>
      <c r="G651" s="206"/>
      <c r="H651" s="209">
        <v>13</v>
      </c>
      <c r="I651" s="210"/>
      <c r="J651" s="206"/>
      <c r="K651" s="206"/>
      <c r="L651" s="211"/>
      <c r="M651" s="212"/>
      <c r="N651" s="213"/>
      <c r="O651" s="213"/>
      <c r="P651" s="213"/>
      <c r="Q651" s="213"/>
      <c r="R651" s="213"/>
      <c r="S651" s="213"/>
      <c r="T651" s="214"/>
      <c r="AT651" s="215" t="s">
        <v>136</v>
      </c>
      <c r="AU651" s="215" t="s">
        <v>88</v>
      </c>
      <c r="AV651" s="13" t="s">
        <v>88</v>
      </c>
      <c r="AW651" s="13" t="s">
        <v>38</v>
      </c>
      <c r="AX651" s="13" t="s">
        <v>78</v>
      </c>
      <c r="AY651" s="215" t="s">
        <v>123</v>
      </c>
    </row>
    <row r="652" spans="1:65" s="13" customFormat="1" ht="11.25">
      <c r="B652" s="205"/>
      <c r="C652" s="206"/>
      <c r="D652" s="200" t="s">
        <v>136</v>
      </c>
      <c r="E652" s="207" t="s">
        <v>40</v>
      </c>
      <c r="F652" s="208" t="s">
        <v>643</v>
      </c>
      <c r="G652" s="206"/>
      <c r="H652" s="209">
        <v>12.8</v>
      </c>
      <c r="I652" s="210"/>
      <c r="J652" s="206"/>
      <c r="K652" s="206"/>
      <c r="L652" s="211"/>
      <c r="M652" s="212"/>
      <c r="N652" s="213"/>
      <c r="O652" s="213"/>
      <c r="P652" s="213"/>
      <c r="Q652" s="213"/>
      <c r="R652" s="213"/>
      <c r="S652" s="213"/>
      <c r="T652" s="214"/>
      <c r="AT652" s="215" t="s">
        <v>136</v>
      </c>
      <c r="AU652" s="215" t="s">
        <v>88</v>
      </c>
      <c r="AV652" s="13" t="s">
        <v>88</v>
      </c>
      <c r="AW652" s="13" t="s">
        <v>38</v>
      </c>
      <c r="AX652" s="13" t="s">
        <v>78</v>
      </c>
      <c r="AY652" s="215" t="s">
        <v>123</v>
      </c>
    </row>
    <row r="653" spans="1:65" s="13" customFormat="1" ht="11.25">
      <c r="B653" s="205"/>
      <c r="C653" s="206"/>
      <c r="D653" s="200" t="s">
        <v>136</v>
      </c>
      <c r="E653" s="207" t="s">
        <v>40</v>
      </c>
      <c r="F653" s="208" t="s">
        <v>842</v>
      </c>
      <c r="G653" s="206"/>
      <c r="H653" s="209">
        <v>7.7</v>
      </c>
      <c r="I653" s="210"/>
      <c r="J653" s="206"/>
      <c r="K653" s="206"/>
      <c r="L653" s="211"/>
      <c r="M653" s="212"/>
      <c r="N653" s="213"/>
      <c r="O653" s="213"/>
      <c r="P653" s="213"/>
      <c r="Q653" s="213"/>
      <c r="R653" s="213"/>
      <c r="S653" s="213"/>
      <c r="T653" s="214"/>
      <c r="AT653" s="215" t="s">
        <v>136</v>
      </c>
      <c r="AU653" s="215" t="s">
        <v>88</v>
      </c>
      <c r="AV653" s="13" t="s">
        <v>88</v>
      </c>
      <c r="AW653" s="13" t="s">
        <v>38</v>
      </c>
      <c r="AX653" s="13" t="s">
        <v>78</v>
      </c>
      <c r="AY653" s="215" t="s">
        <v>123</v>
      </c>
    </row>
    <row r="654" spans="1:65" s="13" customFormat="1" ht="11.25">
      <c r="B654" s="205"/>
      <c r="C654" s="206"/>
      <c r="D654" s="200" t="s">
        <v>136</v>
      </c>
      <c r="E654" s="207" t="s">
        <v>40</v>
      </c>
      <c r="F654" s="208" t="s">
        <v>843</v>
      </c>
      <c r="G654" s="206"/>
      <c r="H654" s="209">
        <v>9.15</v>
      </c>
      <c r="I654" s="210"/>
      <c r="J654" s="206"/>
      <c r="K654" s="206"/>
      <c r="L654" s="211"/>
      <c r="M654" s="212"/>
      <c r="N654" s="213"/>
      <c r="O654" s="213"/>
      <c r="P654" s="213"/>
      <c r="Q654" s="213"/>
      <c r="R654" s="213"/>
      <c r="S654" s="213"/>
      <c r="T654" s="214"/>
      <c r="AT654" s="215" t="s">
        <v>136</v>
      </c>
      <c r="AU654" s="215" t="s">
        <v>88</v>
      </c>
      <c r="AV654" s="13" t="s">
        <v>88</v>
      </c>
      <c r="AW654" s="13" t="s">
        <v>38</v>
      </c>
      <c r="AX654" s="13" t="s">
        <v>78</v>
      </c>
      <c r="AY654" s="215" t="s">
        <v>123</v>
      </c>
    </row>
    <row r="655" spans="1:65" s="13" customFormat="1" ht="11.25">
      <c r="B655" s="205"/>
      <c r="C655" s="206"/>
      <c r="D655" s="200" t="s">
        <v>136</v>
      </c>
      <c r="E655" s="207" t="s">
        <v>40</v>
      </c>
      <c r="F655" s="208" t="s">
        <v>844</v>
      </c>
      <c r="G655" s="206"/>
      <c r="H655" s="209">
        <v>1.7</v>
      </c>
      <c r="I655" s="210"/>
      <c r="J655" s="206"/>
      <c r="K655" s="206"/>
      <c r="L655" s="211"/>
      <c r="M655" s="212"/>
      <c r="N655" s="213"/>
      <c r="O655" s="213"/>
      <c r="P655" s="213"/>
      <c r="Q655" s="213"/>
      <c r="R655" s="213"/>
      <c r="S655" s="213"/>
      <c r="T655" s="214"/>
      <c r="AT655" s="215" t="s">
        <v>136</v>
      </c>
      <c r="AU655" s="215" t="s">
        <v>88</v>
      </c>
      <c r="AV655" s="13" t="s">
        <v>88</v>
      </c>
      <c r="AW655" s="13" t="s">
        <v>38</v>
      </c>
      <c r="AX655" s="13" t="s">
        <v>78</v>
      </c>
      <c r="AY655" s="215" t="s">
        <v>123</v>
      </c>
    </row>
    <row r="656" spans="1:65" s="13" customFormat="1" ht="11.25">
      <c r="B656" s="205"/>
      <c r="C656" s="206"/>
      <c r="D656" s="200" t="s">
        <v>136</v>
      </c>
      <c r="E656" s="207" t="s">
        <v>40</v>
      </c>
      <c r="F656" s="208" t="s">
        <v>845</v>
      </c>
      <c r="G656" s="206"/>
      <c r="H656" s="209">
        <v>2.5499999999999998</v>
      </c>
      <c r="I656" s="210"/>
      <c r="J656" s="206"/>
      <c r="K656" s="206"/>
      <c r="L656" s="211"/>
      <c r="M656" s="212"/>
      <c r="N656" s="213"/>
      <c r="O656" s="213"/>
      <c r="P656" s="213"/>
      <c r="Q656" s="213"/>
      <c r="R656" s="213"/>
      <c r="S656" s="213"/>
      <c r="T656" s="214"/>
      <c r="AT656" s="215" t="s">
        <v>136</v>
      </c>
      <c r="AU656" s="215" t="s">
        <v>88</v>
      </c>
      <c r="AV656" s="13" t="s">
        <v>88</v>
      </c>
      <c r="AW656" s="13" t="s">
        <v>38</v>
      </c>
      <c r="AX656" s="13" t="s">
        <v>78</v>
      </c>
      <c r="AY656" s="215" t="s">
        <v>123</v>
      </c>
    </row>
    <row r="657" spans="1:65" s="2" customFormat="1" ht="21.75" customHeight="1">
      <c r="A657" s="34"/>
      <c r="B657" s="35"/>
      <c r="C657" s="187" t="s">
        <v>846</v>
      </c>
      <c r="D657" s="187" t="s">
        <v>126</v>
      </c>
      <c r="E657" s="188" t="s">
        <v>847</v>
      </c>
      <c r="F657" s="189" t="s">
        <v>848</v>
      </c>
      <c r="G657" s="190" t="s">
        <v>173</v>
      </c>
      <c r="H657" s="191">
        <v>42.65</v>
      </c>
      <c r="I657" s="192"/>
      <c r="J657" s="193">
        <f>ROUND(I657*H657,2)</f>
        <v>0</v>
      </c>
      <c r="K657" s="189" t="s">
        <v>130</v>
      </c>
      <c r="L657" s="39"/>
      <c r="M657" s="194" t="s">
        <v>40</v>
      </c>
      <c r="N657" s="195" t="s">
        <v>49</v>
      </c>
      <c r="O657" s="64"/>
      <c r="P657" s="196">
        <f>O657*H657</f>
        <v>0</v>
      </c>
      <c r="Q657" s="196">
        <v>4.3600000000000002E-3</v>
      </c>
      <c r="R657" s="196">
        <f>Q657*H657</f>
        <v>0.18595400000000001</v>
      </c>
      <c r="S657" s="196">
        <v>0</v>
      </c>
      <c r="T657" s="197">
        <f>S657*H657</f>
        <v>0</v>
      </c>
      <c r="U657" s="34"/>
      <c r="V657" s="34"/>
      <c r="W657" s="34"/>
      <c r="X657" s="34"/>
      <c r="Y657" s="34"/>
      <c r="Z657" s="34"/>
      <c r="AA657" s="34"/>
      <c r="AB657" s="34"/>
      <c r="AC657" s="34"/>
      <c r="AD657" s="34"/>
      <c r="AE657" s="34"/>
      <c r="AR657" s="198" t="s">
        <v>293</v>
      </c>
      <c r="AT657" s="198" t="s">
        <v>126</v>
      </c>
      <c r="AU657" s="198" t="s">
        <v>88</v>
      </c>
      <c r="AY657" s="17" t="s">
        <v>123</v>
      </c>
      <c r="BE657" s="199">
        <f>IF(N657="základní",J657,0)</f>
        <v>0</v>
      </c>
      <c r="BF657" s="199">
        <f>IF(N657="snížená",J657,0)</f>
        <v>0</v>
      </c>
      <c r="BG657" s="199">
        <f>IF(N657="zákl. přenesená",J657,0)</f>
        <v>0</v>
      </c>
      <c r="BH657" s="199">
        <f>IF(N657="sníž. přenesená",J657,0)</f>
        <v>0</v>
      </c>
      <c r="BI657" s="199">
        <f>IF(N657="nulová",J657,0)</f>
        <v>0</v>
      </c>
      <c r="BJ657" s="17" t="s">
        <v>86</v>
      </c>
      <c r="BK657" s="199">
        <f>ROUND(I657*H657,2)</f>
        <v>0</v>
      </c>
      <c r="BL657" s="17" t="s">
        <v>293</v>
      </c>
      <c r="BM657" s="198" t="s">
        <v>849</v>
      </c>
    </row>
    <row r="658" spans="1:65" s="2" customFormat="1" ht="29.25">
      <c r="A658" s="34"/>
      <c r="B658" s="35"/>
      <c r="C658" s="36"/>
      <c r="D658" s="200" t="s">
        <v>133</v>
      </c>
      <c r="E658" s="36"/>
      <c r="F658" s="201" t="s">
        <v>850</v>
      </c>
      <c r="G658" s="36"/>
      <c r="H658" s="36"/>
      <c r="I658" s="108"/>
      <c r="J658" s="36"/>
      <c r="K658" s="36"/>
      <c r="L658" s="39"/>
      <c r="M658" s="202"/>
      <c r="N658" s="203"/>
      <c r="O658" s="64"/>
      <c r="P658" s="64"/>
      <c r="Q658" s="64"/>
      <c r="R658" s="64"/>
      <c r="S658" s="64"/>
      <c r="T658" s="65"/>
      <c r="U658" s="34"/>
      <c r="V658" s="34"/>
      <c r="W658" s="34"/>
      <c r="X658" s="34"/>
      <c r="Y658" s="34"/>
      <c r="Z658" s="34"/>
      <c r="AA658" s="34"/>
      <c r="AB658" s="34"/>
      <c r="AC658" s="34"/>
      <c r="AD658" s="34"/>
      <c r="AE658" s="34"/>
      <c r="AT658" s="17" t="s">
        <v>133</v>
      </c>
      <c r="AU658" s="17" t="s">
        <v>88</v>
      </c>
    </row>
    <row r="659" spans="1:65" s="13" customFormat="1" ht="11.25">
      <c r="B659" s="205"/>
      <c r="C659" s="206"/>
      <c r="D659" s="200" t="s">
        <v>136</v>
      </c>
      <c r="E659" s="207" t="s">
        <v>40</v>
      </c>
      <c r="F659" s="208" t="s">
        <v>841</v>
      </c>
      <c r="G659" s="206"/>
      <c r="H659" s="209">
        <v>13</v>
      </c>
      <c r="I659" s="210"/>
      <c r="J659" s="206"/>
      <c r="K659" s="206"/>
      <c r="L659" s="211"/>
      <c r="M659" s="212"/>
      <c r="N659" s="213"/>
      <c r="O659" s="213"/>
      <c r="P659" s="213"/>
      <c r="Q659" s="213"/>
      <c r="R659" s="213"/>
      <c r="S659" s="213"/>
      <c r="T659" s="214"/>
      <c r="AT659" s="215" t="s">
        <v>136</v>
      </c>
      <c r="AU659" s="215" t="s">
        <v>88</v>
      </c>
      <c r="AV659" s="13" t="s">
        <v>88</v>
      </c>
      <c r="AW659" s="13" t="s">
        <v>38</v>
      </c>
      <c r="AX659" s="13" t="s">
        <v>78</v>
      </c>
      <c r="AY659" s="215" t="s">
        <v>123</v>
      </c>
    </row>
    <row r="660" spans="1:65" s="13" customFormat="1" ht="11.25">
      <c r="B660" s="205"/>
      <c r="C660" s="206"/>
      <c r="D660" s="200" t="s">
        <v>136</v>
      </c>
      <c r="E660" s="207" t="s">
        <v>40</v>
      </c>
      <c r="F660" s="208" t="s">
        <v>643</v>
      </c>
      <c r="G660" s="206"/>
      <c r="H660" s="209">
        <v>12.8</v>
      </c>
      <c r="I660" s="210"/>
      <c r="J660" s="206"/>
      <c r="K660" s="206"/>
      <c r="L660" s="211"/>
      <c r="M660" s="212"/>
      <c r="N660" s="213"/>
      <c r="O660" s="213"/>
      <c r="P660" s="213"/>
      <c r="Q660" s="213"/>
      <c r="R660" s="213"/>
      <c r="S660" s="213"/>
      <c r="T660" s="214"/>
      <c r="AT660" s="215" t="s">
        <v>136</v>
      </c>
      <c r="AU660" s="215" t="s">
        <v>88</v>
      </c>
      <c r="AV660" s="13" t="s">
        <v>88</v>
      </c>
      <c r="AW660" s="13" t="s">
        <v>38</v>
      </c>
      <c r="AX660" s="13" t="s">
        <v>78</v>
      </c>
      <c r="AY660" s="215" t="s">
        <v>123</v>
      </c>
    </row>
    <row r="661" spans="1:65" s="13" customFormat="1" ht="11.25">
      <c r="B661" s="205"/>
      <c r="C661" s="206"/>
      <c r="D661" s="200" t="s">
        <v>136</v>
      </c>
      <c r="E661" s="207" t="s">
        <v>40</v>
      </c>
      <c r="F661" s="208" t="s">
        <v>842</v>
      </c>
      <c r="G661" s="206"/>
      <c r="H661" s="209">
        <v>7.7</v>
      </c>
      <c r="I661" s="210"/>
      <c r="J661" s="206"/>
      <c r="K661" s="206"/>
      <c r="L661" s="211"/>
      <c r="M661" s="212"/>
      <c r="N661" s="213"/>
      <c r="O661" s="213"/>
      <c r="P661" s="213"/>
      <c r="Q661" s="213"/>
      <c r="R661" s="213"/>
      <c r="S661" s="213"/>
      <c r="T661" s="214"/>
      <c r="AT661" s="215" t="s">
        <v>136</v>
      </c>
      <c r="AU661" s="215" t="s">
        <v>88</v>
      </c>
      <c r="AV661" s="13" t="s">
        <v>88</v>
      </c>
      <c r="AW661" s="13" t="s">
        <v>38</v>
      </c>
      <c r="AX661" s="13" t="s">
        <v>78</v>
      </c>
      <c r="AY661" s="215" t="s">
        <v>123</v>
      </c>
    </row>
    <row r="662" spans="1:65" s="13" customFormat="1" ht="11.25">
      <c r="B662" s="205"/>
      <c r="C662" s="206"/>
      <c r="D662" s="200" t="s">
        <v>136</v>
      </c>
      <c r="E662" s="207" t="s">
        <v>40</v>
      </c>
      <c r="F662" s="208" t="s">
        <v>843</v>
      </c>
      <c r="G662" s="206"/>
      <c r="H662" s="209">
        <v>9.15</v>
      </c>
      <c r="I662" s="210"/>
      <c r="J662" s="206"/>
      <c r="K662" s="206"/>
      <c r="L662" s="211"/>
      <c r="M662" s="212"/>
      <c r="N662" s="213"/>
      <c r="O662" s="213"/>
      <c r="P662" s="213"/>
      <c r="Q662" s="213"/>
      <c r="R662" s="213"/>
      <c r="S662" s="213"/>
      <c r="T662" s="214"/>
      <c r="AT662" s="215" t="s">
        <v>136</v>
      </c>
      <c r="AU662" s="215" t="s">
        <v>88</v>
      </c>
      <c r="AV662" s="13" t="s">
        <v>88</v>
      </c>
      <c r="AW662" s="13" t="s">
        <v>38</v>
      </c>
      <c r="AX662" s="13" t="s">
        <v>78</v>
      </c>
      <c r="AY662" s="215" t="s">
        <v>123</v>
      </c>
    </row>
    <row r="663" spans="1:65" s="2" customFormat="1" ht="33" customHeight="1">
      <c r="A663" s="34"/>
      <c r="B663" s="35"/>
      <c r="C663" s="187" t="s">
        <v>851</v>
      </c>
      <c r="D663" s="187" t="s">
        <v>126</v>
      </c>
      <c r="E663" s="188" t="s">
        <v>852</v>
      </c>
      <c r="F663" s="189" t="s">
        <v>853</v>
      </c>
      <c r="G663" s="190" t="s">
        <v>173</v>
      </c>
      <c r="H663" s="191">
        <v>4.25</v>
      </c>
      <c r="I663" s="192"/>
      <c r="J663" s="193">
        <f>ROUND(I663*H663,2)</f>
        <v>0</v>
      </c>
      <c r="K663" s="189" t="s">
        <v>130</v>
      </c>
      <c r="L663" s="39"/>
      <c r="M663" s="194" t="s">
        <v>40</v>
      </c>
      <c r="N663" s="195" t="s">
        <v>49</v>
      </c>
      <c r="O663" s="64"/>
      <c r="P663" s="196">
        <f>O663*H663</f>
        <v>0</v>
      </c>
      <c r="Q663" s="196">
        <v>5.8199999999999997E-3</v>
      </c>
      <c r="R663" s="196">
        <f>Q663*H663</f>
        <v>2.4735E-2</v>
      </c>
      <c r="S663" s="196">
        <v>0</v>
      </c>
      <c r="T663" s="197">
        <f>S663*H663</f>
        <v>0</v>
      </c>
      <c r="U663" s="34"/>
      <c r="V663" s="34"/>
      <c r="W663" s="34"/>
      <c r="X663" s="34"/>
      <c r="Y663" s="34"/>
      <c r="Z663" s="34"/>
      <c r="AA663" s="34"/>
      <c r="AB663" s="34"/>
      <c r="AC663" s="34"/>
      <c r="AD663" s="34"/>
      <c r="AE663" s="34"/>
      <c r="AR663" s="198" t="s">
        <v>293</v>
      </c>
      <c r="AT663" s="198" t="s">
        <v>126</v>
      </c>
      <c r="AU663" s="198" t="s">
        <v>88</v>
      </c>
      <c r="AY663" s="17" t="s">
        <v>123</v>
      </c>
      <c r="BE663" s="199">
        <f>IF(N663="základní",J663,0)</f>
        <v>0</v>
      </c>
      <c r="BF663" s="199">
        <f>IF(N663="snížená",J663,0)</f>
        <v>0</v>
      </c>
      <c r="BG663" s="199">
        <f>IF(N663="zákl. přenesená",J663,0)</f>
        <v>0</v>
      </c>
      <c r="BH663" s="199">
        <f>IF(N663="sníž. přenesená",J663,0)</f>
        <v>0</v>
      </c>
      <c r="BI663" s="199">
        <f>IF(N663="nulová",J663,0)</f>
        <v>0</v>
      </c>
      <c r="BJ663" s="17" t="s">
        <v>86</v>
      </c>
      <c r="BK663" s="199">
        <f>ROUND(I663*H663,2)</f>
        <v>0</v>
      </c>
      <c r="BL663" s="17" t="s">
        <v>293</v>
      </c>
      <c r="BM663" s="198" t="s">
        <v>854</v>
      </c>
    </row>
    <row r="664" spans="1:65" s="2" customFormat="1" ht="29.25">
      <c r="A664" s="34"/>
      <c r="B664" s="35"/>
      <c r="C664" s="36"/>
      <c r="D664" s="200" t="s">
        <v>133</v>
      </c>
      <c r="E664" s="36"/>
      <c r="F664" s="201" t="s">
        <v>855</v>
      </c>
      <c r="G664" s="36"/>
      <c r="H664" s="36"/>
      <c r="I664" s="108"/>
      <c r="J664" s="36"/>
      <c r="K664" s="36"/>
      <c r="L664" s="39"/>
      <c r="M664" s="202"/>
      <c r="N664" s="203"/>
      <c r="O664" s="64"/>
      <c r="P664" s="64"/>
      <c r="Q664" s="64"/>
      <c r="R664" s="64"/>
      <c r="S664" s="64"/>
      <c r="T664" s="65"/>
      <c r="U664" s="34"/>
      <c r="V664" s="34"/>
      <c r="W664" s="34"/>
      <c r="X664" s="34"/>
      <c r="Y664" s="34"/>
      <c r="Z664" s="34"/>
      <c r="AA664" s="34"/>
      <c r="AB664" s="34"/>
      <c r="AC664" s="34"/>
      <c r="AD664" s="34"/>
      <c r="AE664" s="34"/>
      <c r="AT664" s="17" t="s">
        <v>133</v>
      </c>
      <c r="AU664" s="17" t="s">
        <v>88</v>
      </c>
    </row>
    <row r="665" spans="1:65" s="13" customFormat="1" ht="11.25">
      <c r="B665" s="205"/>
      <c r="C665" s="206"/>
      <c r="D665" s="200" t="s">
        <v>136</v>
      </c>
      <c r="E665" s="207" t="s">
        <v>40</v>
      </c>
      <c r="F665" s="208" t="s">
        <v>856</v>
      </c>
      <c r="G665" s="206"/>
      <c r="H665" s="209">
        <v>1.7</v>
      </c>
      <c r="I665" s="210"/>
      <c r="J665" s="206"/>
      <c r="K665" s="206"/>
      <c r="L665" s="211"/>
      <c r="M665" s="212"/>
      <c r="N665" s="213"/>
      <c r="O665" s="213"/>
      <c r="P665" s="213"/>
      <c r="Q665" s="213"/>
      <c r="R665" s="213"/>
      <c r="S665" s="213"/>
      <c r="T665" s="214"/>
      <c r="AT665" s="215" t="s">
        <v>136</v>
      </c>
      <c r="AU665" s="215" t="s">
        <v>88</v>
      </c>
      <c r="AV665" s="13" t="s">
        <v>88</v>
      </c>
      <c r="AW665" s="13" t="s">
        <v>38</v>
      </c>
      <c r="AX665" s="13" t="s">
        <v>78</v>
      </c>
      <c r="AY665" s="215" t="s">
        <v>123</v>
      </c>
    </row>
    <row r="666" spans="1:65" s="13" customFormat="1" ht="11.25">
      <c r="B666" s="205"/>
      <c r="C666" s="206"/>
      <c r="D666" s="200" t="s">
        <v>136</v>
      </c>
      <c r="E666" s="207" t="s">
        <v>40</v>
      </c>
      <c r="F666" s="208" t="s">
        <v>857</v>
      </c>
      <c r="G666" s="206"/>
      <c r="H666" s="209">
        <v>2.5499999999999998</v>
      </c>
      <c r="I666" s="210"/>
      <c r="J666" s="206"/>
      <c r="K666" s="206"/>
      <c r="L666" s="211"/>
      <c r="M666" s="212"/>
      <c r="N666" s="213"/>
      <c r="O666" s="213"/>
      <c r="P666" s="213"/>
      <c r="Q666" s="213"/>
      <c r="R666" s="213"/>
      <c r="S666" s="213"/>
      <c r="T666" s="214"/>
      <c r="AT666" s="215" t="s">
        <v>136</v>
      </c>
      <c r="AU666" s="215" t="s">
        <v>88</v>
      </c>
      <c r="AV666" s="13" t="s">
        <v>88</v>
      </c>
      <c r="AW666" s="13" t="s">
        <v>38</v>
      </c>
      <c r="AX666" s="13" t="s">
        <v>78</v>
      </c>
      <c r="AY666" s="215" t="s">
        <v>123</v>
      </c>
    </row>
    <row r="667" spans="1:65" s="2" customFormat="1" ht="21.75" customHeight="1">
      <c r="A667" s="34"/>
      <c r="B667" s="35"/>
      <c r="C667" s="187" t="s">
        <v>858</v>
      </c>
      <c r="D667" s="187" t="s">
        <v>126</v>
      </c>
      <c r="E667" s="188" t="s">
        <v>859</v>
      </c>
      <c r="F667" s="189" t="s">
        <v>860</v>
      </c>
      <c r="G667" s="190" t="s">
        <v>173</v>
      </c>
      <c r="H667" s="191">
        <v>77.900000000000006</v>
      </c>
      <c r="I667" s="192"/>
      <c r="J667" s="193">
        <f>ROUND(I667*H667,2)</f>
        <v>0</v>
      </c>
      <c r="K667" s="189" t="s">
        <v>130</v>
      </c>
      <c r="L667" s="39"/>
      <c r="M667" s="194" t="s">
        <v>40</v>
      </c>
      <c r="N667" s="195" t="s">
        <v>49</v>
      </c>
      <c r="O667" s="64"/>
      <c r="P667" s="196">
        <f>O667*H667</f>
        <v>0</v>
      </c>
      <c r="Q667" s="196">
        <v>2.0899999999999998E-3</v>
      </c>
      <c r="R667" s="196">
        <f>Q667*H667</f>
        <v>0.16281100000000001</v>
      </c>
      <c r="S667" s="196">
        <v>0</v>
      </c>
      <c r="T667" s="197">
        <f>S667*H667</f>
        <v>0</v>
      </c>
      <c r="U667" s="34"/>
      <c r="V667" s="34"/>
      <c r="W667" s="34"/>
      <c r="X667" s="34"/>
      <c r="Y667" s="34"/>
      <c r="Z667" s="34"/>
      <c r="AA667" s="34"/>
      <c r="AB667" s="34"/>
      <c r="AC667" s="34"/>
      <c r="AD667" s="34"/>
      <c r="AE667" s="34"/>
      <c r="AR667" s="198" t="s">
        <v>293</v>
      </c>
      <c r="AT667" s="198" t="s">
        <v>126</v>
      </c>
      <c r="AU667" s="198" t="s">
        <v>88</v>
      </c>
      <c r="AY667" s="17" t="s">
        <v>123</v>
      </c>
      <c r="BE667" s="199">
        <f>IF(N667="základní",J667,0)</f>
        <v>0</v>
      </c>
      <c r="BF667" s="199">
        <f>IF(N667="snížená",J667,0)</f>
        <v>0</v>
      </c>
      <c r="BG667" s="199">
        <f>IF(N667="zákl. přenesená",J667,0)</f>
        <v>0</v>
      </c>
      <c r="BH667" s="199">
        <f>IF(N667="sníž. přenesená",J667,0)</f>
        <v>0</v>
      </c>
      <c r="BI667" s="199">
        <f>IF(N667="nulová",J667,0)</f>
        <v>0</v>
      </c>
      <c r="BJ667" s="17" t="s">
        <v>86</v>
      </c>
      <c r="BK667" s="199">
        <f>ROUND(I667*H667,2)</f>
        <v>0</v>
      </c>
      <c r="BL667" s="17" t="s">
        <v>293</v>
      </c>
      <c r="BM667" s="198" t="s">
        <v>861</v>
      </c>
    </row>
    <row r="668" spans="1:65" s="2" customFormat="1" ht="19.5">
      <c r="A668" s="34"/>
      <c r="B668" s="35"/>
      <c r="C668" s="36"/>
      <c r="D668" s="200" t="s">
        <v>133</v>
      </c>
      <c r="E668" s="36"/>
      <c r="F668" s="201" t="s">
        <v>862</v>
      </c>
      <c r="G668" s="36"/>
      <c r="H668" s="36"/>
      <c r="I668" s="108"/>
      <c r="J668" s="36"/>
      <c r="K668" s="36"/>
      <c r="L668" s="39"/>
      <c r="M668" s="202"/>
      <c r="N668" s="203"/>
      <c r="O668" s="64"/>
      <c r="P668" s="64"/>
      <c r="Q668" s="64"/>
      <c r="R668" s="64"/>
      <c r="S668" s="64"/>
      <c r="T668" s="65"/>
      <c r="U668" s="34"/>
      <c r="V668" s="34"/>
      <c r="W668" s="34"/>
      <c r="X668" s="34"/>
      <c r="Y668" s="34"/>
      <c r="Z668" s="34"/>
      <c r="AA668" s="34"/>
      <c r="AB668" s="34"/>
      <c r="AC668" s="34"/>
      <c r="AD668" s="34"/>
      <c r="AE668" s="34"/>
      <c r="AT668" s="17" t="s">
        <v>133</v>
      </c>
      <c r="AU668" s="17" t="s">
        <v>88</v>
      </c>
    </row>
    <row r="669" spans="1:65" s="13" customFormat="1" ht="11.25">
      <c r="B669" s="205"/>
      <c r="C669" s="206"/>
      <c r="D669" s="200" t="s">
        <v>136</v>
      </c>
      <c r="E669" s="207" t="s">
        <v>40</v>
      </c>
      <c r="F669" s="208" t="s">
        <v>633</v>
      </c>
      <c r="G669" s="206"/>
      <c r="H669" s="209">
        <v>14.3</v>
      </c>
      <c r="I669" s="210"/>
      <c r="J669" s="206"/>
      <c r="K669" s="206"/>
      <c r="L669" s="211"/>
      <c r="M669" s="212"/>
      <c r="N669" s="213"/>
      <c r="O669" s="213"/>
      <c r="P669" s="213"/>
      <c r="Q669" s="213"/>
      <c r="R669" s="213"/>
      <c r="S669" s="213"/>
      <c r="T669" s="214"/>
      <c r="AT669" s="215" t="s">
        <v>136</v>
      </c>
      <c r="AU669" s="215" t="s">
        <v>88</v>
      </c>
      <c r="AV669" s="13" t="s">
        <v>88</v>
      </c>
      <c r="AW669" s="13" t="s">
        <v>38</v>
      </c>
      <c r="AX669" s="13" t="s">
        <v>78</v>
      </c>
      <c r="AY669" s="215" t="s">
        <v>123</v>
      </c>
    </row>
    <row r="670" spans="1:65" s="13" customFormat="1" ht="11.25">
      <c r="B670" s="205"/>
      <c r="C670" s="206"/>
      <c r="D670" s="200" t="s">
        <v>136</v>
      </c>
      <c r="E670" s="207" t="s">
        <v>40</v>
      </c>
      <c r="F670" s="208" t="s">
        <v>634</v>
      </c>
      <c r="G670" s="206"/>
      <c r="H670" s="209">
        <v>26.6</v>
      </c>
      <c r="I670" s="210"/>
      <c r="J670" s="206"/>
      <c r="K670" s="206"/>
      <c r="L670" s="211"/>
      <c r="M670" s="212"/>
      <c r="N670" s="213"/>
      <c r="O670" s="213"/>
      <c r="P670" s="213"/>
      <c r="Q670" s="213"/>
      <c r="R670" s="213"/>
      <c r="S670" s="213"/>
      <c r="T670" s="214"/>
      <c r="AT670" s="215" t="s">
        <v>136</v>
      </c>
      <c r="AU670" s="215" t="s">
        <v>88</v>
      </c>
      <c r="AV670" s="13" t="s">
        <v>88</v>
      </c>
      <c r="AW670" s="13" t="s">
        <v>38</v>
      </c>
      <c r="AX670" s="13" t="s">
        <v>78</v>
      </c>
      <c r="AY670" s="215" t="s">
        <v>123</v>
      </c>
    </row>
    <row r="671" spans="1:65" s="13" customFormat="1" ht="11.25">
      <c r="B671" s="205"/>
      <c r="C671" s="206"/>
      <c r="D671" s="200" t="s">
        <v>136</v>
      </c>
      <c r="E671" s="207" t="s">
        <v>40</v>
      </c>
      <c r="F671" s="208" t="s">
        <v>635</v>
      </c>
      <c r="G671" s="206"/>
      <c r="H671" s="209">
        <v>37</v>
      </c>
      <c r="I671" s="210"/>
      <c r="J671" s="206"/>
      <c r="K671" s="206"/>
      <c r="L671" s="211"/>
      <c r="M671" s="212"/>
      <c r="N671" s="213"/>
      <c r="O671" s="213"/>
      <c r="P671" s="213"/>
      <c r="Q671" s="213"/>
      <c r="R671" s="213"/>
      <c r="S671" s="213"/>
      <c r="T671" s="214"/>
      <c r="AT671" s="215" t="s">
        <v>136</v>
      </c>
      <c r="AU671" s="215" t="s">
        <v>88</v>
      </c>
      <c r="AV671" s="13" t="s">
        <v>88</v>
      </c>
      <c r="AW671" s="13" t="s">
        <v>38</v>
      </c>
      <c r="AX671" s="13" t="s">
        <v>78</v>
      </c>
      <c r="AY671" s="215" t="s">
        <v>123</v>
      </c>
    </row>
    <row r="672" spans="1:65" s="2" customFormat="1" ht="21.75" customHeight="1">
      <c r="A672" s="34"/>
      <c r="B672" s="35"/>
      <c r="C672" s="187" t="s">
        <v>863</v>
      </c>
      <c r="D672" s="187" t="s">
        <v>126</v>
      </c>
      <c r="E672" s="188" t="s">
        <v>864</v>
      </c>
      <c r="F672" s="189" t="s">
        <v>865</v>
      </c>
      <c r="G672" s="190" t="s">
        <v>219</v>
      </c>
      <c r="H672" s="191">
        <v>7</v>
      </c>
      <c r="I672" s="192"/>
      <c r="J672" s="193">
        <f>ROUND(I672*H672,2)</f>
        <v>0</v>
      </c>
      <c r="K672" s="189" t="s">
        <v>130</v>
      </c>
      <c r="L672" s="39"/>
      <c r="M672" s="194" t="s">
        <v>40</v>
      </c>
      <c r="N672" s="195" t="s">
        <v>49</v>
      </c>
      <c r="O672" s="64"/>
      <c r="P672" s="196">
        <f>O672*H672</f>
        <v>0</v>
      </c>
      <c r="Q672" s="196">
        <v>2.5000000000000001E-4</v>
      </c>
      <c r="R672" s="196">
        <f>Q672*H672</f>
        <v>1.75E-3</v>
      </c>
      <c r="S672" s="196">
        <v>0</v>
      </c>
      <c r="T672" s="197">
        <f>S672*H672</f>
        <v>0</v>
      </c>
      <c r="U672" s="34"/>
      <c r="V672" s="34"/>
      <c r="W672" s="34"/>
      <c r="X672" s="34"/>
      <c r="Y672" s="34"/>
      <c r="Z672" s="34"/>
      <c r="AA672" s="34"/>
      <c r="AB672" s="34"/>
      <c r="AC672" s="34"/>
      <c r="AD672" s="34"/>
      <c r="AE672" s="34"/>
      <c r="AR672" s="198" t="s">
        <v>293</v>
      </c>
      <c r="AT672" s="198" t="s">
        <v>126</v>
      </c>
      <c r="AU672" s="198" t="s">
        <v>88</v>
      </c>
      <c r="AY672" s="17" t="s">
        <v>123</v>
      </c>
      <c r="BE672" s="199">
        <f>IF(N672="základní",J672,0)</f>
        <v>0</v>
      </c>
      <c r="BF672" s="199">
        <f>IF(N672="snížená",J672,0)</f>
        <v>0</v>
      </c>
      <c r="BG672" s="199">
        <f>IF(N672="zákl. přenesená",J672,0)</f>
        <v>0</v>
      </c>
      <c r="BH672" s="199">
        <f>IF(N672="sníž. přenesená",J672,0)</f>
        <v>0</v>
      </c>
      <c r="BI672" s="199">
        <f>IF(N672="nulová",J672,0)</f>
        <v>0</v>
      </c>
      <c r="BJ672" s="17" t="s">
        <v>86</v>
      </c>
      <c r="BK672" s="199">
        <f>ROUND(I672*H672,2)</f>
        <v>0</v>
      </c>
      <c r="BL672" s="17" t="s">
        <v>293</v>
      </c>
      <c r="BM672" s="198" t="s">
        <v>866</v>
      </c>
    </row>
    <row r="673" spans="1:65" s="2" customFormat="1" ht="29.25">
      <c r="A673" s="34"/>
      <c r="B673" s="35"/>
      <c r="C673" s="36"/>
      <c r="D673" s="200" t="s">
        <v>133</v>
      </c>
      <c r="E673" s="36"/>
      <c r="F673" s="201" t="s">
        <v>867</v>
      </c>
      <c r="G673" s="36"/>
      <c r="H673" s="36"/>
      <c r="I673" s="108"/>
      <c r="J673" s="36"/>
      <c r="K673" s="36"/>
      <c r="L673" s="39"/>
      <c r="M673" s="202"/>
      <c r="N673" s="203"/>
      <c r="O673" s="64"/>
      <c r="P673" s="64"/>
      <c r="Q673" s="64"/>
      <c r="R673" s="64"/>
      <c r="S673" s="64"/>
      <c r="T673" s="65"/>
      <c r="U673" s="34"/>
      <c r="V673" s="34"/>
      <c r="W673" s="34"/>
      <c r="X673" s="34"/>
      <c r="Y673" s="34"/>
      <c r="Z673" s="34"/>
      <c r="AA673" s="34"/>
      <c r="AB673" s="34"/>
      <c r="AC673" s="34"/>
      <c r="AD673" s="34"/>
      <c r="AE673" s="34"/>
      <c r="AT673" s="17" t="s">
        <v>133</v>
      </c>
      <c r="AU673" s="17" t="s">
        <v>88</v>
      </c>
    </row>
    <row r="674" spans="1:65" s="13" customFormat="1" ht="11.25">
      <c r="B674" s="205"/>
      <c r="C674" s="206"/>
      <c r="D674" s="200" t="s">
        <v>136</v>
      </c>
      <c r="E674" s="207" t="s">
        <v>40</v>
      </c>
      <c r="F674" s="208" t="s">
        <v>170</v>
      </c>
      <c r="G674" s="206"/>
      <c r="H674" s="209">
        <v>7</v>
      </c>
      <c r="I674" s="210"/>
      <c r="J674" s="206"/>
      <c r="K674" s="206"/>
      <c r="L674" s="211"/>
      <c r="M674" s="212"/>
      <c r="N674" s="213"/>
      <c r="O674" s="213"/>
      <c r="P674" s="213"/>
      <c r="Q674" s="213"/>
      <c r="R674" s="213"/>
      <c r="S674" s="213"/>
      <c r="T674" s="214"/>
      <c r="AT674" s="215" t="s">
        <v>136</v>
      </c>
      <c r="AU674" s="215" t="s">
        <v>88</v>
      </c>
      <c r="AV674" s="13" t="s">
        <v>88</v>
      </c>
      <c r="AW674" s="13" t="s">
        <v>38</v>
      </c>
      <c r="AX674" s="13" t="s">
        <v>78</v>
      </c>
      <c r="AY674" s="215" t="s">
        <v>123</v>
      </c>
    </row>
    <row r="675" spans="1:65" s="2" customFormat="1" ht="21.75" customHeight="1">
      <c r="A675" s="34"/>
      <c r="B675" s="35"/>
      <c r="C675" s="187" t="s">
        <v>868</v>
      </c>
      <c r="D675" s="187" t="s">
        <v>126</v>
      </c>
      <c r="E675" s="188" t="s">
        <v>869</v>
      </c>
      <c r="F675" s="189" t="s">
        <v>870</v>
      </c>
      <c r="G675" s="190" t="s">
        <v>173</v>
      </c>
      <c r="H675" s="191">
        <v>27.5</v>
      </c>
      <c r="I675" s="192"/>
      <c r="J675" s="193">
        <f>ROUND(I675*H675,2)</f>
        <v>0</v>
      </c>
      <c r="K675" s="189" t="s">
        <v>130</v>
      </c>
      <c r="L675" s="39"/>
      <c r="M675" s="194" t="s">
        <v>40</v>
      </c>
      <c r="N675" s="195" t="s">
        <v>49</v>
      </c>
      <c r="O675" s="64"/>
      <c r="P675" s="196">
        <f>O675*H675</f>
        <v>0</v>
      </c>
      <c r="Q675" s="196">
        <v>2.8600000000000001E-3</v>
      </c>
      <c r="R675" s="196">
        <f>Q675*H675</f>
        <v>7.8649999999999998E-2</v>
      </c>
      <c r="S675" s="196">
        <v>0</v>
      </c>
      <c r="T675" s="197">
        <f>S675*H675</f>
        <v>0</v>
      </c>
      <c r="U675" s="34"/>
      <c r="V675" s="34"/>
      <c r="W675" s="34"/>
      <c r="X675" s="34"/>
      <c r="Y675" s="34"/>
      <c r="Z675" s="34"/>
      <c r="AA675" s="34"/>
      <c r="AB675" s="34"/>
      <c r="AC675" s="34"/>
      <c r="AD675" s="34"/>
      <c r="AE675" s="34"/>
      <c r="AR675" s="198" t="s">
        <v>293</v>
      </c>
      <c r="AT675" s="198" t="s">
        <v>126</v>
      </c>
      <c r="AU675" s="198" t="s">
        <v>88</v>
      </c>
      <c r="AY675" s="17" t="s">
        <v>123</v>
      </c>
      <c r="BE675" s="199">
        <f>IF(N675="základní",J675,0)</f>
        <v>0</v>
      </c>
      <c r="BF675" s="199">
        <f>IF(N675="snížená",J675,0)</f>
        <v>0</v>
      </c>
      <c r="BG675" s="199">
        <f>IF(N675="zákl. přenesená",J675,0)</f>
        <v>0</v>
      </c>
      <c r="BH675" s="199">
        <f>IF(N675="sníž. přenesená",J675,0)</f>
        <v>0</v>
      </c>
      <c r="BI675" s="199">
        <f>IF(N675="nulová",J675,0)</f>
        <v>0</v>
      </c>
      <c r="BJ675" s="17" t="s">
        <v>86</v>
      </c>
      <c r="BK675" s="199">
        <f>ROUND(I675*H675,2)</f>
        <v>0</v>
      </c>
      <c r="BL675" s="17" t="s">
        <v>293</v>
      </c>
      <c r="BM675" s="198" t="s">
        <v>871</v>
      </c>
    </row>
    <row r="676" spans="1:65" s="2" customFormat="1" ht="19.5">
      <c r="A676" s="34"/>
      <c r="B676" s="35"/>
      <c r="C676" s="36"/>
      <c r="D676" s="200" t="s">
        <v>133</v>
      </c>
      <c r="E676" s="36"/>
      <c r="F676" s="201" t="s">
        <v>872</v>
      </c>
      <c r="G676" s="36"/>
      <c r="H676" s="36"/>
      <c r="I676" s="108"/>
      <c r="J676" s="36"/>
      <c r="K676" s="36"/>
      <c r="L676" s="39"/>
      <c r="M676" s="202"/>
      <c r="N676" s="203"/>
      <c r="O676" s="64"/>
      <c r="P676" s="64"/>
      <c r="Q676" s="64"/>
      <c r="R676" s="64"/>
      <c r="S676" s="64"/>
      <c r="T676" s="65"/>
      <c r="U676" s="34"/>
      <c r="V676" s="34"/>
      <c r="W676" s="34"/>
      <c r="X676" s="34"/>
      <c r="Y676" s="34"/>
      <c r="Z676" s="34"/>
      <c r="AA676" s="34"/>
      <c r="AB676" s="34"/>
      <c r="AC676" s="34"/>
      <c r="AD676" s="34"/>
      <c r="AE676" s="34"/>
      <c r="AT676" s="17" t="s">
        <v>133</v>
      </c>
      <c r="AU676" s="17" t="s">
        <v>88</v>
      </c>
    </row>
    <row r="677" spans="1:65" s="13" customFormat="1" ht="11.25">
      <c r="B677" s="205"/>
      <c r="C677" s="206"/>
      <c r="D677" s="200" t="s">
        <v>136</v>
      </c>
      <c r="E677" s="207" t="s">
        <v>40</v>
      </c>
      <c r="F677" s="208" t="s">
        <v>677</v>
      </c>
      <c r="G677" s="206"/>
      <c r="H677" s="209">
        <v>27.5</v>
      </c>
      <c r="I677" s="210"/>
      <c r="J677" s="206"/>
      <c r="K677" s="206"/>
      <c r="L677" s="211"/>
      <c r="M677" s="212"/>
      <c r="N677" s="213"/>
      <c r="O677" s="213"/>
      <c r="P677" s="213"/>
      <c r="Q677" s="213"/>
      <c r="R677" s="213"/>
      <c r="S677" s="213"/>
      <c r="T677" s="214"/>
      <c r="AT677" s="215" t="s">
        <v>136</v>
      </c>
      <c r="AU677" s="215" t="s">
        <v>88</v>
      </c>
      <c r="AV677" s="13" t="s">
        <v>88</v>
      </c>
      <c r="AW677" s="13" t="s">
        <v>38</v>
      </c>
      <c r="AX677" s="13" t="s">
        <v>78</v>
      </c>
      <c r="AY677" s="215" t="s">
        <v>123</v>
      </c>
    </row>
    <row r="678" spans="1:65" s="2" customFormat="1" ht="16.5" customHeight="1">
      <c r="A678" s="34"/>
      <c r="B678" s="35"/>
      <c r="C678" s="187" t="s">
        <v>873</v>
      </c>
      <c r="D678" s="187" t="s">
        <v>126</v>
      </c>
      <c r="E678" s="188" t="s">
        <v>874</v>
      </c>
      <c r="F678" s="189" t="s">
        <v>875</v>
      </c>
      <c r="G678" s="190" t="s">
        <v>610</v>
      </c>
      <c r="H678" s="191">
        <v>40</v>
      </c>
      <c r="I678" s="192"/>
      <c r="J678" s="193">
        <f>ROUND(I678*H678,2)</f>
        <v>0</v>
      </c>
      <c r="K678" s="189" t="s">
        <v>130</v>
      </c>
      <c r="L678" s="39"/>
      <c r="M678" s="194" t="s">
        <v>40</v>
      </c>
      <c r="N678" s="195" t="s">
        <v>49</v>
      </c>
      <c r="O678" s="64"/>
      <c r="P678" s="196">
        <f>O678*H678</f>
        <v>0</v>
      </c>
      <c r="Q678" s="196">
        <v>0</v>
      </c>
      <c r="R678" s="196">
        <f>Q678*H678</f>
        <v>0</v>
      </c>
      <c r="S678" s="196">
        <v>0</v>
      </c>
      <c r="T678" s="197">
        <f>S678*H678</f>
        <v>0</v>
      </c>
      <c r="U678" s="34"/>
      <c r="V678" s="34"/>
      <c r="W678" s="34"/>
      <c r="X678" s="34"/>
      <c r="Y678" s="34"/>
      <c r="Z678" s="34"/>
      <c r="AA678" s="34"/>
      <c r="AB678" s="34"/>
      <c r="AC678" s="34"/>
      <c r="AD678" s="34"/>
      <c r="AE678" s="34"/>
      <c r="AR678" s="198" t="s">
        <v>611</v>
      </c>
      <c r="AT678" s="198" t="s">
        <v>126</v>
      </c>
      <c r="AU678" s="198" t="s">
        <v>88</v>
      </c>
      <c r="AY678" s="17" t="s">
        <v>123</v>
      </c>
      <c r="BE678" s="199">
        <f>IF(N678="základní",J678,0)</f>
        <v>0</v>
      </c>
      <c r="BF678" s="199">
        <f>IF(N678="snížená",J678,0)</f>
        <v>0</v>
      </c>
      <c r="BG678" s="199">
        <f>IF(N678="zákl. přenesená",J678,0)</f>
        <v>0</v>
      </c>
      <c r="BH678" s="199">
        <f>IF(N678="sníž. přenesená",J678,0)</f>
        <v>0</v>
      </c>
      <c r="BI678" s="199">
        <f>IF(N678="nulová",J678,0)</f>
        <v>0</v>
      </c>
      <c r="BJ678" s="17" t="s">
        <v>86</v>
      </c>
      <c r="BK678" s="199">
        <f>ROUND(I678*H678,2)</f>
        <v>0</v>
      </c>
      <c r="BL678" s="17" t="s">
        <v>611</v>
      </c>
      <c r="BM678" s="198" t="s">
        <v>876</v>
      </c>
    </row>
    <row r="679" spans="1:65" s="2" customFormat="1" ht="19.5">
      <c r="A679" s="34"/>
      <c r="B679" s="35"/>
      <c r="C679" s="36"/>
      <c r="D679" s="200" t="s">
        <v>133</v>
      </c>
      <c r="E679" s="36"/>
      <c r="F679" s="201" t="s">
        <v>877</v>
      </c>
      <c r="G679" s="36"/>
      <c r="H679" s="36"/>
      <c r="I679" s="108"/>
      <c r="J679" s="36"/>
      <c r="K679" s="36"/>
      <c r="L679" s="39"/>
      <c r="M679" s="202"/>
      <c r="N679" s="203"/>
      <c r="O679" s="64"/>
      <c r="P679" s="64"/>
      <c r="Q679" s="64"/>
      <c r="R679" s="64"/>
      <c r="S679" s="64"/>
      <c r="T679" s="65"/>
      <c r="U679" s="34"/>
      <c r="V679" s="34"/>
      <c r="W679" s="34"/>
      <c r="X679" s="34"/>
      <c r="Y679" s="34"/>
      <c r="Z679" s="34"/>
      <c r="AA679" s="34"/>
      <c r="AB679" s="34"/>
      <c r="AC679" s="34"/>
      <c r="AD679" s="34"/>
      <c r="AE679" s="34"/>
      <c r="AT679" s="17" t="s">
        <v>133</v>
      </c>
      <c r="AU679" s="17" t="s">
        <v>88</v>
      </c>
    </row>
    <row r="680" spans="1:65" s="13" customFormat="1" ht="11.25">
      <c r="B680" s="205"/>
      <c r="C680" s="206"/>
      <c r="D680" s="200" t="s">
        <v>136</v>
      </c>
      <c r="E680" s="207" t="s">
        <v>40</v>
      </c>
      <c r="F680" s="208" t="s">
        <v>878</v>
      </c>
      <c r="G680" s="206"/>
      <c r="H680" s="209">
        <v>40</v>
      </c>
      <c r="I680" s="210"/>
      <c r="J680" s="206"/>
      <c r="K680" s="206"/>
      <c r="L680" s="211"/>
      <c r="M680" s="212"/>
      <c r="N680" s="213"/>
      <c r="O680" s="213"/>
      <c r="P680" s="213"/>
      <c r="Q680" s="213"/>
      <c r="R680" s="213"/>
      <c r="S680" s="213"/>
      <c r="T680" s="214"/>
      <c r="AT680" s="215" t="s">
        <v>136</v>
      </c>
      <c r="AU680" s="215" t="s">
        <v>88</v>
      </c>
      <c r="AV680" s="13" t="s">
        <v>88</v>
      </c>
      <c r="AW680" s="13" t="s">
        <v>38</v>
      </c>
      <c r="AX680" s="13" t="s">
        <v>78</v>
      </c>
      <c r="AY680" s="215" t="s">
        <v>123</v>
      </c>
    </row>
    <row r="681" spans="1:65" s="2" customFormat="1" ht="16.5" customHeight="1">
      <c r="A681" s="34"/>
      <c r="B681" s="35"/>
      <c r="C681" s="187" t="s">
        <v>879</v>
      </c>
      <c r="D681" s="187" t="s">
        <v>126</v>
      </c>
      <c r="E681" s="188" t="s">
        <v>880</v>
      </c>
      <c r="F681" s="189" t="s">
        <v>881</v>
      </c>
      <c r="G681" s="190" t="s">
        <v>610</v>
      </c>
      <c r="H681" s="191">
        <v>40</v>
      </c>
      <c r="I681" s="192"/>
      <c r="J681" s="193">
        <f>ROUND(I681*H681,2)</f>
        <v>0</v>
      </c>
      <c r="K681" s="189" t="s">
        <v>130</v>
      </c>
      <c r="L681" s="39"/>
      <c r="M681" s="194" t="s">
        <v>40</v>
      </c>
      <c r="N681" s="195" t="s">
        <v>49</v>
      </c>
      <c r="O681" s="64"/>
      <c r="P681" s="196">
        <f>O681*H681</f>
        <v>0</v>
      </c>
      <c r="Q681" s="196">
        <v>0</v>
      </c>
      <c r="R681" s="196">
        <f>Q681*H681</f>
        <v>0</v>
      </c>
      <c r="S681" s="196">
        <v>0</v>
      </c>
      <c r="T681" s="197">
        <f>S681*H681</f>
        <v>0</v>
      </c>
      <c r="U681" s="34"/>
      <c r="V681" s="34"/>
      <c r="W681" s="34"/>
      <c r="X681" s="34"/>
      <c r="Y681" s="34"/>
      <c r="Z681" s="34"/>
      <c r="AA681" s="34"/>
      <c r="AB681" s="34"/>
      <c r="AC681" s="34"/>
      <c r="AD681" s="34"/>
      <c r="AE681" s="34"/>
      <c r="AR681" s="198" t="s">
        <v>611</v>
      </c>
      <c r="AT681" s="198" t="s">
        <v>126</v>
      </c>
      <c r="AU681" s="198" t="s">
        <v>88</v>
      </c>
      <c r="AY681" s="17" t="s">
        <v>123</v>
      </c>
      <c r="BE681" s="199">
        <f>IF(N681="základní",J681,0)</f>
        <v>0</v>
      </c>
      <c r="BF681" s="199">
        <f>IF(N681="snížená",J681,0)</f>
        <v>0</v>
      </c>
      <c r="BG681" s="199">
        <f>IF(N681="zákl. přenesená",J681,0)</f>
        <v>0</v>
      </c>
      <c r="BH681" s="199">
        <f>IF(N681="sníž. přenesená",J681,0)</f>
        <v>0</v>
      </c>
      <c r="BI681" s="199">
        <f>IF(N681="nulová",J681,0)</f>
        <v>0</v>
      </c>
      <c r="BJ681" s="17" t="s">
        <v>86</v>
      </c>
      <c r="BK681" s="199">
        <f>ROUND(I681*H681,2)</f>
        <v>0</v>
      </c>
      <c r="BL681" s="17" t="s">
        <v>611</v>
      </c>
      <c r="BM681" s="198" t="s">
        <v>882</v>
      </c>
    </row>
    <row r="682" spans="1:65" s="2" customFormat="1" ht="19.5">
      <c r="A682" s="34"/>
      <c r="B682" s="35"/>
      <c r="C682" s="36"/>
      <c r="D682" s="200" t="s">
        <v>133</v>
      </c>
      <c r="E682" s="36"/>
      <c r="F682" s="201" t="s">
        <v>883</v>
      </c>
      <c r="G682" s="36"/>
      <c r="H682" s="36"/>
      <c r="I682" s="108"/>
      <c r="J682" s="36"/>
      <c r="K682" s="36"/>
      <c r="L682" s="39"/>
      <c r="M682" s="202"/>
      <c r="N682" s="203"/>
      <c r="O682" s="64"/>
      <c r="P682" s="64"/>
      <c r="Q682" s="64"/>
      <c r="R682" s="64"/>
      <c r="S682" s="64"/>
      <c r="T682" s="65"/>
      <c r="U682" s="34"/>
      <c r="V682" s="34"/>
      <c r="W682" s="34"/>
      <c r="X682" s="34"/>
      <c r="Y682" s="34"/>
      <c r="Z682" s="34"/>
      <c r="AA682" s="34"/>
      <c r="AB682" s="34"/>
      <c r="AC682" s="34"/>
      <c r="AD682" s="34"/>
      <c r="AE682" s="34"/>
      <c r="AT682" s="17" t="s">
        <v>133</v>
      </c>
      <c r="AU682" s="17" t="s">
        <v>88</v>
      </c>
    </row>
    <row r="683" spans="1:65" s="13" customFormat="1" ht="11.25">
      <c r="B683" s="205"/>
      <c r="C683" s="206"/>
      <c r="D683" s="200" t="s">
        <v>136</v>
      </c>
      <c r="E683" s="207" t="s">
        <v>40</v>
      </c>
      <c r="F683" s="208" t="s">
        <v>878</v>
      </c>
      <c r="G683" s="206"/>
      <c r="H683" s="209">
        <v>40</v>
      </c>
      <c r="I683" s="210"/>
      <c r="J683" s="206"/>
      <c r="K683" s="206"/>
      <c r="L683" s="211"/>
      <c r="M683" s="212"/>
      <c r="N683" s="213"/>
      <c r="O683" s="213"/>
      <c r="P683" s="213"/>
      <c r="Q683" s="213"/>
      <c r="R683" s="213"/>
      <c r="S683" s="213"/>
      <c r="T683" s="214"/>
      <c r="AT683" s="215" t="s">
        <v>136</v>
      </c>
      <c r="AU683" s="215" t="s">
        <v>88</v>
      </c>
      <c r="AV683" s="13" t="s">
        <v>88</v>
      </c>
      <c r="AW683" s="13" t="s">
        <v>38</v>
      </c>
      <c r="AX683" s="13" t="s">
        <v>78</v>
      </c>
      <c r="AY683" s="215" t="s">
        <v>123</v>
      </c>
    </row>
    <row r="684" spans="1:65" s="2" customFormat="1" ht="21.75" customHeight="1">
      <c r="A684" s="34"/>
      <c r="B684" s="35"/>
      <c r="C684" s="187" t="s">
        <v>884</v>
      </c>
      <c r="D684" s="187" t="s">
        <v>126</v>
      </c>
      <c r="E684" s="188" t="s">
        <v>885</v>
      </c>
      <c r="F684" s="189" t="s">
        <v>886</v>
      </c>
      <c r="G684" s="190" t="s">
        <v>404</v>
      </c>
      <c r="H684" s="191">
        <v>117.85899999999999</v>
      </c>
      <c r="I684" s="192"/>
      <c r="J684" s="193">
        <f>ROUND(I684*H684,2)</f>
        <v>0</v>
      </c>
      <c r="K684" s="189" t="s">
        <v>130</v>
      </c>
      <c r="L684" s="39"/>
      <c r="M684" s="194" t="s">
        <v>40</v>
      </c>
      <c r="N684" s="195" t="s">
        <v>49</v>
      </c>
      <c r="O684" s="64"/>
      <c r="P684" s="196">
        <f>O684*H684</f>
        <v>0</v>
      </c>
      <c r="Q684" s="196">
        <v>0</v>
      </c>
      <c r="R684" s="196">
        <f>Q684*H684</f>
        <v>0</v>
      </c>
      <c r="S684" s="196">
        <v>0</v>
      </c>
      <c r="T684" s="197">
        <f>S684*H684</f>
        <v>0</v>
      </c>
      <c r="U684" s="34"/>
      <c r="V684" s="34"/>
      <c r="W684" s="34"/>
      <c r="X684" s="34"/>
      <c r="Y684" s="34"/>
      <c r="Z684" s="34"/>
      <c r="AA684" s="34"/>
      <c r="AB684" s="34"/>
      <c r="AC684" s="34"/>
      <c r="AD684" s="34"/>
      <c r="AE684" s="34"/>
      <c r="AR684" s="198" t="s">
        <v>293</v>
      </c>
      <c r="AT684" s="198" t="s">
        <v>126</v>
      </c>
      <c r="AU684" s="198" t="s">
        <v>88</v>
      </c>
      <c r="AY684" s="17" t="s">
        <v>123</v>
      </c>
      <c r="BE684" s="199">
        <f>IF(N684="základní",J684,0)</f>
        <v>0</v>
      </c>
      <c r="BF684" s="199">
        <f>IF(N684="snížená",J684,0)</f>
        <v>0</v>
      </c>
      <c r="BG684" s="199">
        <f>IF(N684="zákl. přenesená",J684,0)</f>
        <v>0</v>
      </c>
      <c r="BH684" s="199">
        <f>IF(N684="sníž. přenesená",J684,0)</f>
        <v>0</v>
      </c>
      <c r="BI684" s="199">
        <f>IF(N684="nulová",J684,0)</f>
        <v>0</v>
      </c>
      <c r="BJ684" s="17" t="s">
        <v>86</v>
      </c>
      <c r="BK684" s="199">
        <f>ROUND(I684*H684,2)</f>
        <v>0</v>
      </c>
      <c r="BL684" s="17" t="s">
        <v>293</v>
      </c>
      <c r="BM684" s="198" t="s">
        <v>887</v>
      </c>
    </row>
    <row r="685" spans="1:65" s="2" customFormat="1" ht="29.25">
      <c r="A685" s="34"/>
      <c r="B685" s="35"/>
      <c r="C685" s="36"/>
      <c r="D685" s="200" t="s">
        <v>133</v>
      </c>
      <c r="E685" s="36"/>
      <c r="F685" s="201" t="s">
        <v>888</v>
      </c>
      <c r="G685" s="36"/>
      <c r="H685" s="36"/>
      <c r="I685" s="108"/>
      <c r="J685" s="36"/>
      <c r="K685" s="36"/>
      <c r="L685" s="39"/>
      <c r="M685" s="202"/>
      <c r="N685" s="203"/>
      <c r="O685" s="64"/>
      <c r="P685" s="64"/>
      <c r="Q685" s="64"/>
      <c r="R685" s="64"/>
      <c r="S685" s="64"/>
      <c r="T685" s="65"/>
      <c r="U685" s="34"/>
      <c r="V685" s="34"/>
      <c r="W685" s="34"/>
      <c r="X685" s="34"/>
      <c r="Y685" s="34"/>
      <c r="Z685" s="34"/>
      <c r="AA685" s="34"/>
      <c r="AB685" s="34"/>
      <c r="AC685" s="34"/>
      <c r="AD685" s="34"/>
      <c r="AE685" s="34"/>
      <c r="AT685" s="17" t="s">
        <v>133</v>
      </c>
      <c r="AU685" s="17" t="s">
        <v>88</v>
      </c>
    </row>
    <row r="686" spans="1:65" s="2" customFormat="1" ht="126.75">
      <c r="A686" s="34"/>
      <c r="B686" s="35"/>
      <c r="C686" s="36"/>
      <c r="D686" s="200" t="s">
        <v>202</v>
      </c>
      <c r="E686" s="36"/>
      <c r="F686" s="204" t="s">
        <v>889</v>
      </c>
      <c r="G686" s="36"/>
      <c r="H686" s="36"/>
      <c r="I686" s="108"/>
      <c r="J686" s="36"/>
      <c r="K686" s="36"/>
      <c r="L686" s="39"/>
      <c r="M686" s="202"/>
      <c r="N686" s="203"/>
      <c r="O686" s="64"/>
      <c r="P686" s="64"/>
      <c r="Q686" s="64"/>
      <c r="R686" s="64"/>
      <c r="S686" s="64"/>
      <c r="T686" s="65"/>
      <c r="U686" s="34"/>
      <c r="V686" s="34"/>
      <c r="W686" s="34"/>
      <c r="X686" s="34"/>
      <c r="Y686" s="34"/>
      <c r="Z686" s="34"/>
      <c r="AA686" s="34"/>
      <c r="AB686" s="34"/>
      <c r="AC686" s="34"/>
      <c r="AD686" s="34"/>
      <c r="AE686" s="34"/>
      <c r="AT686" s="17" t="s">
        <v>202</v>
      </c>
      <c r="AU686" s="17" t="s">
        <v>88</v>
      </c>
    </row>
    <row r="687" spans="1:65" s="12" customFormat="1" ht="22.9" customHeight="1">
      <c r="B687" s="171"/>
      <c r="C687" s="172"/>
      <c r="D687" s="173" t="s">
        <v>77</v>
      </c>
      <c r="E687" s="185" t="s">
        <v>890</v>
      </c>
      <c r="F687" s="185" t="s">
        <v>891</v>
      </c>
      <c r="G687" s="172"/>
      <c r="H687" s="172"/>
      <c r="I687" s="175"/>
      <c r="J687" s="186">
        <f>BK687</f>
        <v>0</v>
      </c>
      <c r="K687" s="172"/>
      <c r="L687" s="177"/>
      <c r="M687" s="178"/>
      <c r="N687" s="179"/>
      <c r="O687" s="179"/>
      <c r="P687" s="180">
        <f>SUM(P688:P730)</f>
        <v>0</v>
      </c>
      <c r="Q687" s="179"/>
      <c r="R687" s="180">
        <f>SUM(R688:R730)</f>
        <v>0.146229</v>
      </c>
      <c r="S687" s="179"/>
      <c r="T687" s="181">
        <f>SUM(T688:T730)</f>
        <v>8.4740335000000009</v>
      </c>
      <c r="AR687" s="182" t="s">
        <v>88</v>
      </c>
      <c r="AT687" s="183" t="s">
        <v>77</v>
      </c>
      <c r="AU687" s="183" t="s">
        <v>86</v>
      </c>
      <c r="AY687" s="182" t="s">
        <v>123</v>
      </c>
      <c r="BK687" s="184">
        <f>SUM(BK688:BK730)</f>
        <v>0</v>
      </c>
    </row>
    <row r="688" spans="1:65" s="2" customFormat="1" ht="21.75" customHeight="1">
      <c r="A688" s="34"/>
      <c r="B688" s="35"/>
      <c r="C688" s="187" t="s">
        <v>892</v>
      </c>
      <c r="D688" s="187" t="s">
        <v>126</v>
      </c>
      <c r="E688" s="188" t="s">
        <v>893</v>
      </c>
      <c r="F688" s="189" t="s">
        <v>894</v>
      </c>
      <c r="G688" s="190" t="s">
        <v>199</v>
      </c>
      <c r="H688" s="191">
        <v>462.75</v>
      </c>
      <c r="I688" s="192"/>
      <c r="J688" s="193">
        <f>ROUND(I688*H688,2)</f>
        <v>0</v>
      </c>
      <c r="K688" s="189" t="s">
        <v>40</v>
      </c>
      <c r="L688" s="39"/>
      <c r="M688" s="194" t="s">
        <v>40</v>
      </c>
      <c r="N688" s="195" t="s">
        <v>49</v>
      </c>
      <c r="O688" s="64"/>
      <c r="P688" s="196">
        <f>O688*H688</f>
        <v>0</v>
      </c>
      <c r="Q688" s="196">
        <v>0</v>
      </c>
      <c r="R688" s="196">
        <f>Q688*H688</f>
        <v>0</v>
      </c>
      <c r="S688" s="196">
        <v>1.7780000000000001E-2</v>
      </c>
      <c r="T688" s="197">
        <f>S688*H688</f>
        <v>8.2276950000000006</v>
      </c>
      <c r="U688" s="34"/>
      <c r="V688" s="34"/>
      <c r="W688" s="34"/>
      <c r="X688" s="34"/>
      <c r="Y688" s="34"/>
      <c r="Z688" s="34"/>
      <c r="AA688" s="34"/>
      <c r="AB688" s="34"/>
      <c r="AC688" s="34"/>
      <c r="AD688" s="34"/>
      <c r="AE688" s="34"/>
      <c r="AR688" s="198" t="s">
        <v>293</v>
      </c>
      <c r="AT688" s="198" t="s">
        <v>126</v>
      </c>
      <c r="AU688" s="198" t="s">
        <v>88</v>
      </c>
      <c r="AY688" s="17" t="s">
        <v>123</v>
      </c>
      <c r="BE688" s="199">
        <f>IF(N688="základní",J688,0)</f>
        <v>0</v>
      </c>
      <c r="BF688" s="199">
        <f>IF(N688="snížená",J688,0)</f>
        <v>0</v>
      </c>
      <c r="BG688" s="199">
        <f>IF(N688="zákl. přenesená",J688,0)</f>
        <v>0</v>
      </c>
      <c r="BH688" s="199">
        <f>IF(N688="sníž. přenesená",J688,0)</f>
        <v>0</v>
      </c>
      <c r="BI688" s="199">
        <f>IF(N688="nulová",J688,0)</f>
        <v>0</v>
      </c>
      <c r="BJ688" s="17" t="s">
        <v>86</v>
      </c>
      <c r="BK688" s="199">
        <f>ROUND(I688*H688,2)</f>
        <v>0</v>
      </c>
      <c r="BL688" s="17" t="s">
        <v>293</v>
      </c>
      <c r="BM688" s="198" t="s">
        <v>895</v>
      </c>
    </row>
    <row r="689" spans="1:65" s="2" customFormat="1" ht="19.5">
      <c r="A689" s="34"/>
      <c r="B689" s="35"/>
      <c r="C689" s="36"/>
      <c r="D689" s="200" t="s">
        <v>133</v>
      </c>
      <c r="E689" s="36"/>
      <c r="F689" s="201" t="s">
        <v>896</v>
      </c>
      <c r="G689" s="36"/>
      <c r="H689" s="36"/>
      <c r="I689" s="108"/>
      <c r="J689" s="36"/>
      <c r="K689" s="36"/>
      <c r="L689" s="39"/>
      <c r="M689" s="202"/>
      <c r="N689" s="203"/>
      <c r="O689" s="64"/>
      <c r="P689" s="64"/>
      <c r="Q689" s="64"/>
      <c r="R689" s="64"/>
      <c r="S689" s="64"/>
      <c r="T689" s="65"/>
      <c r="U689" s="34"/>
      <c r="V689" s="34"/>
      <c r="W689" s="34"/>
      <c r="X689" s="34"/>
      <c r="Y689" s="34"/>
      <c r="Z689" s="34"/>
      <c r="AA689" s="34"/>
      <c r="AB689" s="34"/>
      <c r="AC689" s="34"/>
      <c r="AD689" s="34"/>
      <c r="AE689" s="34"/>
      <c r="AT689" s="17" t="s">
        <v>133</v>
      </c>
      <c r="AU689" s="17" t="s">
        <v>88</v>
      </c>
    </row>
    <row r="690" spans="1:65" s="2" customFormat="1" ht="29.25">
      <c r="A690" s="34"/>
      <c r="B690" s="35"/>
      <c r="C690" s="36"/>
      <c r="D690" s="200" t="s">
        <v>202</v>
      </c>
      <c r="E690" s="36"/>
      <c r="F690" s="204" t="s">
        <v>897</v>
      </c>
      <c r="G690" s="36"/>
      <c r="H690" s="36"/>
      <c r="I690" s="108"/>
      <c r="J690" s="36"/>
      <c r="K690" s="36"/>
      <c r="L690" s="39"/>
      <c r="M690" s="202"/>
      <c r="N690" s="203"/>
      <c r="O690" s="64"/>
      <c r="P690" s="64"/>
      <c r="Q690" s="64"/>
      <c r="R690" s="64"/>
      <c r="S690" s="64"/>
      <c r="T690" s="65"/>
      <c r="U690" s="34"/>
      <c r="V690" s="34"/>
      <c r="W690" s="34"/>
      <c r="X690" s="34"/>
      <c r="Y690" s="34"/>
      <c r="Z690" s="34"/>
      <c r="AA690" s="34"/>
      <c r="AB690" s="34"/>
      <c r="AC690" s="34"/>
      <c r="AD690" s="34"/>
      <c r="AE690" s="34"/>
      <c r="AT690" s="17" t="s">
        <v>202</v>
      </c>
      <c r="AU690" s="17" t="s">
        <v>88</v>
      </c>
    </row>
    <row r="691" spans="1:65" s="13" customFormat="1" ht="11.25">
      <c r="B691" s="205"/>
      <c r="C691" s="206"/>
      <c r="D691" s="200" t="s">
        <v>136</v>
      </c>
      <c r="E691" s="207" t="s">
        <v>40</v>
      </c>
      <c r="F691" s="208" t="s">
        <v>477</v>
      </c>
      <c r="G691" s="206"/>
      <c r="H691" s="209">
        <v>92.95</v>
      </c>
      <c r="I691" s="210"/>
      <c r="J691" s="206"/>
      <c r="K691" s="206"/>
      <c r="L691" s="211"/>
      <c r="M691" s="212"/>
      <c r="N691" s="213"/>
      <c r="O691" s="213"/>
      <c r="P691" s="213"/>
      <c r="Q691" s="213"/>
      <c r="R691" s="213"/>
      <c r="S691" s="213"/>
      <c r="T691" s="214"/>
      <c r="AT691" s="215" t="s">
        <v>136</v>
      </c>
      <c r="AU691" s="215" t="s">
        <v>88</v>
      </c>
      <c r="AV691" s="13" t="s">
        <v>88</v>
      </c>
      <c r="AW691" s="13" t="s">
        <v>38</v>
      </c>
      <c r="AX691" s="13" t="s">
        <v>78</v>
      </c>
      <c r="AY691" s="215" t="s">
        <v>123</v>
      </c>
    </row>
    <row r="692" spans="1:65" s="13" customFormat="1" ht="11.25">
      <c r="B692" s="205"/>
      <c r="C692" s="206"/>
      <c r="D692" s="200" t="s">
        <v>136</v>
      </c>
      <c r="E692" s="207" t="s">
        <v>40</v>
      </c>
      <c r="F692" s="208" t="s">
        <v>478</v>
      </c>
      <c r="G692" s="206"/>
      <c r="H692" s="209">
        <v>133</v>
      </c>
      <c r="I692" s="210"/>
      <c r="J692" s="206"/>
      <c r="K692" s="206"/>
      <c r="L692" s="211"/>
      <c r="M692" s="212"/>
      <c r="N692" s="213"/>
      <c r="O692" s="213"/>
      <c r="P692" s="213"/>
      <c r="Q692" s="213"/>
      <c r="R692" s="213"/>
      <c r="S692" s="213"/>
      <c r="T692" s="214"/>
      <c r="AT692" s="215" t="s">
        <v>136</v>
      </c>
      <c r="AU692" s="215" t="s">
        <v>88</v>
      </c>
      <c r="AV692" s="13" t="s">
        <v>88</v>
      </c>
      <c r="AW692" s="13" t="s">
        <v>38</v>
      </c>
      <c r="AX692" s="13" t="s">
        <v>78</v>
      </c>
      <c r="AY692" s="215" t="s">
        <v>123</v>
      </c>
    </row>
    <row r="693" spans="1:65" s="13" customFormat="1" ht="11.25">
      <c r="B693" s="205"/>
      <c r="C693" s="206"/>
      <c r="D693" s="200" t="s">
        <v>136</v>
      </c>
      <c r="E693" s="207" t="s">
        <v>40</v>
      </c>
      <c r="F693" s="208" t="s">
        <v>479</v>
      </c>
      <c r="G693" s="206"/>
      <c r="H693" s="209">
        <v>236.8</v>
      </c>
      <c r="I693" s="210"/>
      <c r="J693" s="206"/>
      <c r="K693" s="206"/>
      <c r="L693" s="211"/>
      <c r="M693" s="212"/>
      <c r="N693" s="213"/>
      <c r="O693" s="213"/>
      <c r="P693" s="213"/>
      <c r="Q693" s="213"/>
      <c r="R693" s="213"/>
      <c r="S693" s="213"/>
      <c r="T693" s="214"/>
      <c r="AT693" s="215" t="s">
        <v>136</v>
      </c>
      <c r="AU693" s="215" t="s">
        <v>88</v>
      </c>
      <c r="AV693" s="13" t="s">
        <v>88</v>
      </c>
      <c r="AW693" s="13" t="s">
        <v>38</v>
      </c>
      <c r="AX693" s="13" t="s">
        <v>78</v>
      </c>
      <c r="AY693" s="215" t="s">
        <v>123</v>
      </c>
    </row>
    <row r="694" spans="1:65" s="2" customFormat="1" ht="33" customHeight="1">
      <c r="A694" s="34"/>
      <c r="B694" s="35"/>
      <c r="C694" s="187" t="s">
        <v>898</v>
      </c>
      <c r="D694" s="187" t="s">
        <v>126</v>
      </c>
      <c r="E694" s="188" t="s">
        <v>899</v>
      </c>
      <c r="F694" s="189" t="s">
        <v>900</v>
      </c>
      <c r="G694" s="190" t="s">
        <v>173</v>
      </c>
      <c r="H694" s="191">
        <v>38.950000000000003</v>
      </c>
      <c r="I694" s="192"/>
      <c r="J694" s="193">
        <f>ROUND(I694*H694,2)</f>
        <v>0</v>
      </c>
      <c r="K694" s="189" t="s">
        <v>40</v>
      </c>
      <c r="L694" s="39"/>
      <c r="M694" s="194" t="s">
        <v>40</v>
      </c>
      <c r="N694" s="195" t="s">
        <v>49</v>
      </c>
      <c r="O694" s="64"/>
      <c r="P694" s="196">
        <f>O694*H694</f>
        <v>0</v>
      </c>
      <c r="Q694" s="196">
        <v>0</v>
      </c>
      <c r="R694" s="196">
        <f>Q694*H694</f>
        <v>0</v>
      </c>
      <c r="S694" s="196">
        <v>4.6299999999999996E-3</v>
      </c>
      <c r="T694" s="197">
        <f>S694*H694</f>
        <v>0.18033849999999998</v>
      </c>
      <c r="U694" s="34"/>
      <c r="V694" s="34"/>
      <c r="W694" s="34"/>
      <c r="X694" s="34"/>
      <c r="Y694" s="34"/>
      <c r="Z694" s="34"/>
      <c r="AA694" s="34"/>
      <c r="AB694" s="34"/>
      <c r="AC694" s="34"/>
      <c r="AD694" s="34"/>
      <c r="AE694" s="34"/>
      <c r="AR694" s="198" t="s">
        <v>293</v>
      </c>
      <c r="AT694" s="198" t="s">
        <v>126</v>
      </c>
      <c r="AU694" s="198" t="s">
        <v>88</v>
      </c>
      <c r="AY694" s="17" t="s">
        <v>123</v>
      </c>
      <c r="BE694" s="199">
        <f>IF(N694="základní",J694,0)</f>
        <v>0</v>
      </c>
      <c r="BF694" s="199">
        <f>IF(N694="snížená",J694,0)</f>
        <v>0</v>
      </c>
      <c r="BG694" s="199">
        <f>IF(N694="zákl. přenesená",J694,0)</f>
        <v>0</v>
      </c>
      <c r="BH694" s="199">
        <f>IF(N694="sníž. přenesená",J694,0)</f>
        <v>0</v>
      </c>
      <c r="BI694" s="199">
        <f>IF(N694="nulová",J694,0)</f>
        <v>0</v>
      </c>
      <c r="BJ694" s="17" t="s">
        <v>86</v>
      </c>
      <c r="BK694" s="199">
        <f>ROUND(I694*H694,2)</f>
        <v>0</v>
      </c>
      <c r="BL694" s="17" t="s">
        <v>293</v>
      </c>
      <c r="BM694" s="198" t="s">
        <v>901</v>
      </c>
    </row>
    <row r="695" spans="1:65" s="2" customFormat="1" ht="19.5">
      <c r="A695" s="34"/>
      <c r="B695" s="35"/>
      <c r="C695" s="36"/>
      <c r="D695" s="200" t="s">
        <v>133</v>
      </c>
      <c r="E695" s="36"/>
      <c r="F695" s="201" t="s">
        <v>902</v>
      </c>
      <c r="G695" s="36"/>
      <c r="H695" s="36"/>
      <c r="I695" s="108"/>
      <c r="J695" s="36"/>
      <c r="K695" s="36"/>
      <c r="L695" s="39"/>
      <c r="M695" s="202"/>
      <c r="N695" s="203"/>
      <c r="O695" s="64"/>
      <c r="P695" s="64"/>
      <c r="Q695" s="64"/>
      <c r="R695" s="64"/>
      <c r="S695" s="64"/>
      <c r="T695" s="65"/>
      <c r="U695" s="34"/>
      <c r="V695" s="34"/>
      <c r="W695" s="34"/>
      <c r="X695" s="34"/>
      <c r="Y695" s="34"/>
      <c r="Z695" s="34"/>
      <c r="AA695" s="34"/>
      <c r="AB695" s="34"/>
      <c r="AC695" s="34"/>
      <c r="AD695" s="34"/>
      <c r="AE695" s="34"/>
      <c r="AT695" s="17" t="s">
        <v>133</v>
      </c>
      <c r="AU695" s="17" t="s">
        <v>88</v>
      </c>
    </row>
    <row r="696" spans="1:65" s="2" customFormat="1" ht="29.25">
      <c r="A696" s="34"/>
      <c r="B696" s="35"/>
      <c r="C696" s="36"/>
      <c r="D696" s="200" t="s">
        <v>202</v>
      </c>
      <c r="E696" s="36"/>
      <c r="F696" s="204" t="s">
        <v>897</v>
      </c>
      <c r="G696" s="36"/>
      <c r="H696" s="36"/>
      <c r="I696" s="108"/>
      <c r="J696" s="36"/>
      <c r="K696" s="36"/>
      <c r="L696" s="39"/>
      <c r="M696" s="202"/>
      <c r="N696" s="203"/>
      <c r="O696" s="64"/>
      <c r="P696" s="64"/>
      <c r="Q696" s="64"/>
      <c r="R696" s="64"/>
      <c r="S696" s="64"/>
      <c r="T696" s="65"/>
      <c r="U696" s="34"/>
      <c r="V696" s="34"/>
      <c r="W696" s="34"/>
      <c r="X696" s="34"/>
      <c r="Y696" s="34"/>
      <c r="Z696" s="34"/>
      <c r="AA696" s="34"/>
      <c r="AB696" s="34"/>
      <c r="AC696" s="34"/>
      <c r="AD696" s="34"/>
      <c r="AE696" s="34"/>
      <c r="AT696" s="17" t="s">
        <v>202</v>
      </c>
      <c r="AU696" s="17" t="s">
        <v>88</v>
      </c>
    </row>
    <row r="697" spans="1:65" s="13" customFormat="1" ht="11.25">
      <c r="B697" s="205"/>
      <c r="C697" s="206"/>
      <c r="D697" s="200" t="s">
        <v>136</v>
      </c>
      <c r="E697" s="207" t="s">
        <v>40</v>
      </c>
      <c r="F697" s="208" t="s">
        <v>817</v>
      </c>
      <c r="G697" s="206"/>
      <c r="H697" s="209">
        <v>7.15</v>
      </c>
      <c r="I697" s="210"/>
      <c r="J697" s="206"/>
      <c r="K697" s="206"/>
      <c r="L697" s="211"/>
      <c r="M697" s="212"/>
      <c r="N697" s="213"/>
      <c r="O697" s="213"/>
      <c r="P697" s="213"/>
      <c r="Q697" s="213"/>
      <c r="R697" s="213"/>
      <c r="S697" s="213"/>
      <c r="T697" s="214"/>
      <c r="AT697" s="215" t="s">
        <v>136</v>
      </c>
      <c r="AU697" s="215" t="s">
        <v>88</v>
      </c>
      <c r="AV697" s="13" t="s">
        <v>88</v>
      </c>
      <c r="AW697" s="13" t="s">
        <v>38</v>
      </c>
      <c r="AX697" s="13" t="s">
        <v>78</v>
      </c>
      <c r="AY697" s="215" t="s">
        <v>123</v>
      </c>
    </row>
    <row r="698" spans="1:65" s="13" customFormat="1" ht="11.25">
      <c r="B698" s="205"/>
      <c r="C698" s="206"/>
      <c r="D698" s="200" t="s">
        <v>136</v>
      </c>
      <c r="E698" s="207" t="s">
        <v>40</v>
      </c>
      <c r="F698" s="208" t="s">
        <v>818</v>
      </c>
      <c r="G698" s="206"/>
      <c r="H698" s="209">
        <v>13.3</v>
      </c>
      <c r="I698" s="210"/>
      <c r="J698" s="206"/>
      <c r="K698" s="206"/>
      <c r="L698" s="211"/>
      <c r="M698" s="212"/>
      <c r="N698" s="213"/>
      <c r="O698" s="213"/>
      <c r="P698" s="213"/>
      <c r="Q698" s="213"/>
      <c r="R698" s="213"/>
      <c r="S698" s="213"/>
      <c r="T698" s="214"/>
      <c r="AT698" s="215" t="s">
        <v>136</v>
      </c>
      <c r="AU698" s="215" t="s">
        <v>88</v>
      </c>
      <c r="AV698" s="13" t="s">
        <v>88</v>
      </c>
      <c r="AW698" s="13" t="s">
        <v>38</v>
      </c>
      <c r="AX698" s="13" t="s">
        <v>78</v>
      </c>
      <c r="AY698" s="215" t="s">
        <v>123</v>
      </c>
    </row>
    <row r="699" spans="1:65" s="13" customFormat="1" ht="11.25">
      <c r="B699" s="205"/>
      <c r="C699" s="206"/>
      <c r="D699" s="200" t="s">
        <v>136</v>
      </c>
      <c r="E699" s="207" t="s">
        <v>40</v>
      </c>
      <c r="F699" s="208" t="s">
        <v>819</v>
      </c>
      <c r="G699" s="206"/>
      <c r="H699" s="209">
        <v>18.5</v>
      </c>
      <c r="I699" s="210"/>
      <c r="J699" s="206"/>
      <c r="K699" s="206"/>
      <c r="L699" s="211"/>
      <c r="M699" s="212"/>
      <c r="N699" s="213"/>
      <c r="O699" s="213"/>
      <c r="P699" s="213"/>
      <c r="Q699" s="213"/>
      <c r="R699" s="213"/>
      <c r="S699" s="213"/>
      <c r="T699" s="214"/>
      <c r="AT699" s="215" t="s">
        <v>136</v>
      </c>
      <c r="AU699" s="215" t="s">
        <v>88</v>
      </c>
      <c r="AV699" s="13" t="s">
        <v>88</v>
      </c>
      <c r="AW699" s="13" t="s">
        <v>38</v>
      </c>
      <c r="AX699" s="13" t="s">
        <v>78</v>
      </c>
      <c r="AY699" s="215" t="s">
        <v>123</v>
      </c>
    </row>
    <row r="700" spans="1:65" s="2" customFormat="1" ht="21.75" customHeight="1">
      <c r="A700" s="34"/>
      <c r="B700" s="35"/>
      <c r="C700" s="187" t="s">
        <v>903</v>
      </c>
      <c r="D700" s="187" t="s">
        <v>126</v>
      </c>
      <c r="E700" s="188" t="s">
        <v>904</v>
      </c>
      <c r="F700" s="189" t="s">
        <v>905</v>
      </c>
      <c r="G700" s="190" t="s">
        <v>199</v>
      </c>
      <c r="H700" s="191">
        <v>462.75</v>
      </c>
      <c r="I700" s="192"/>
      <c r="J700" s="193">
        <f>ROUND(I700*H700,2)</f>
        <v>0</v>
      </c>
      <c r="K700" s="189" t="s">
        <v>130</v>
      </c>
      <c r="L700" s="39"/>
      <c r="M700" s="194" t="s">
        <v>40</v>
      </c>
      <c r="N700" s="195" t="s">
        <v>49</v>
      </c>
      <c r="O700" s="64"/>
      <c r="P700" s="196">
        <f>O700*H700</f>
        <v>0</v>
      </c>
      <c r="Q700" s="196">
        <v>0</v>
      </c>
      <c r="R700" s="196">
        <f>Q700*H700</f>
        <v>0</v>
      </c>
      <c r="S700" s="196">
        <v>0</v>
      </c>
      <c r="T700" s="197">
        <f>S700*H700</f>
        <v>0</v>
      </c>
      <c r="U700" s="34"/>
      <c r="V700" s="34"/>
      <c r="W700" s="34"/>
      <c r="X700" s="34"/>
      <c r="Y700" s="34"/>
      <c r="Z700" s="34"/>
      <c r="AA700" s="34"/>
      <c r="AB700" s="34"/>
      <c r="AC700" s="34"/>
      <c r="AD700" s="34"/>
      <c r="AE700" s="34"/>
      <c r="AR700" s="198" t="s">
        <v>293</v>
      </c>
      <c r="AT700" s="198" t="s">
        <v>126</v>
      </c>
      <c r="AU700" s="198" t="s">
        <v>88</v>
      </c>
      <c r="AY700" s="17" t="s">
        <v>123</v>
      </c>
      <c r="BE700" s="199">
        <f>IF(N700="základní",J700,0)</f>
        <v>0</v>
      </c>
      <c r="BF700" s="199">
        <f>IF(N700="snížená",J700,0)</f>
        <v>0</v>
      </c>
      <c r="BG700" s="199">
        <f>IF(N700="zákl. přenesená",J700,0)</f>
        <v>0</v>
      </c>
      <c r="BH700" s="199">
        <f>IF(N700="sníž. přenesená",J700,0)</f>
        <v>0</v>
      </c>
      <c r="BI700" s="199">
        <f>IF(N700="nulová",J700,0)</f>
        <v>0</v>
      </c>
      <c r="BJ700" s="17" t="s">
        <v>86</v>
      </c>
      <c r="BK700" s="199">
        <f>ROUND(I700*H700,2)</f>
        <v>0</v>
      </c>
      <c r="BL700" s="17" t="s">
        <v>293</v>
      </c>
      <c r="BM700" s="198" t="s">
        <v>906</v>
      </c>
    </row>
    <row r="701" spans="1:65" s="2" customFormat="1" ht="19.5">
      <c r="A701" s="34"/>
      <c r="B701" s="35"/>
      <c r="C701" s="36"/>
      <c r="D701" s="200" t="s">
        <v>133</v>
      </c>
      <c r="E701" s="36"/>
      <c r="F701" s="201" t="s">
        <v>907</v>
      </c>
      <c r="G701" s="36"/>
      <c r="H701" s="36"/>
      <c r="I701" s="108"/>
      <c r="J701" s="36"/>
      <c r="K701" s="36"/>
      <c r="L701" s="39"/>
      <c r="M701" s="202"/>
      <c r="N701" s="203"/>
      <c r="O701" s="64"/>
      <c r="P701" s="64"/>
      <c r="Q701" s="64"/>
      <c r="R701" s="64"/>
      <c r="S701" s="64"/>
      <c r="T701" s="65"/>
      <c r="U701" s="34"/>
      <c r="V701" s="34"/>
      <c r="W701" s="34"/>
      <c r="X701" s="34"/>
      <c r="Y701" s="34"/>
      <c r="Z701" s="34"/>
      <c r="AA701" s="34"/>
      <c r="AB701" s="34"/>
      <c r="AC701" s="34"/>
      <c r="AD701" s="34"/>
      <c r="AE701" s="34"/>
      <c r="AT701" s="17" t="s">
        <v>133</v>
      </c>
      <c r="AU701" s="17" t="s">
        <v>88</v>
      </c>
    </row>
    <row r="702" spans="1:65" s="2" customFormat="1" ht="68.25">
      <c r="A702" s="34"/>
      <c r="B702" s="35"/>
      <c r="C702" s="36"/>
      <c r="D702" s="200" t="s">
        <v>202</v>
      </c>
      <c r="E702" s="36"/>
      <c r="F702" s="204" t="s">
        <v>908</v>
      </c>
      <c r="G702" s="36"/>
      <c r="H702" s="36"/>
      <c r="I702" s="108"/>
      <c r="J702" s="36"/>
      <c r="K702" s="36"/>
      <c r="L702" s="39"/>
      <c r="M702" s="202"/>
      <c r="N702" s="203"/>
      <c r="O702" s="64"/>
      <c r="P702" s="64"/>
      <c r="Q702" s="64"/>
      <c r="R702" s="64"/>
      <c r="S702" s="64"/>
      <c r="T702" s="65"/>
      <c r="U702" s="34"/>
      <c r="V702" s="34"/>
      <c r="W702" s="34"/>
      <c r="X702" s="34"/>
      <c r="Y702" s="34"/>
      <c r="Z702" s="34"/>
      <c r="AA702" s="34"/>
      <c r="AB702" s="34"/>
      <c r="AC702" s="34"/>
      <c r="AD702" s="34"/>
      <c r="AE702" s="34"/>
      <c r="AT702" s="17" t="s">
        <v>202</v>
      </c>
      <c r="AU702" s="17" t="s">
        <v>88</v>
      </c>
    </row>
    <row r="703" spans="1:65" s="13" customFormat="1" ht="11.25">
      <c r="B703" s="205"/>
      <c r="C703" s="206"/>
      <c r="D703" s="200" t="s">
        <v>136</v>
      </c>
      <c r="E703" s="207" t="s">
        <v>40</v>
      </c>
      <c r="F703" s="208" t="s">
        <v>477</v>
      </c>
      <c r="G703" s="206"/>
      <c r="H703" s="209">
        <v>92.95</v>
      </c>
      <c r="I703" s="210"/>
      <c r="J703" s="206"/>
      <c r="K703" s="206"/>
      <c r="L703" s="211"/>
      <c r="M703" s="212"/>
      <c r="N703" s="213"/>
      <c r="O703" s="213"/>
      <c r="P703" s="213"/>
      <c r="Q703" s="213"/>
      <c r="R703" s="213"/>
      <c r="S703" s="213"/>
      <c r="T703" s="214"/>
      <c r="AT703" s="215" t="s">
        <v>136</v>
      </c>
      <c r="AU703" s="215" t="s">
        <v>88</v>
      </c>
      <c r="AV703" s="13" t="s">
        <v>88</v>
      </c>
      <c r="AW703" s="13" t="s">
        <v>38</v>
      </c>
      <c r="AX703" s="13" t="s">
        <v>78</v>
      </c>
      <c r="AY703" s="215" t="s">
        <v>123</v>
      </c>
    </row>
    <row r="704" spans="1:65" s="13" customFormat="1" ht="11.25">
      <c r="B704" s="205"/>
      <c r="C704" s="206"/>
      <c r="D704" s="200" t="s">
        <v>136</v>
      </c>
      <c r="E704" s="207" t="s">
        <v>40</v>
      </c>
      <c r="F704" s="208" t="s">
        <v>478</v>
      </c>
      <c r="G704" s="206"/>
      <c r="H704" s="209">
        <v>133</v>
      </c>
      <c r="I704" s="210"/>
      <c r="J704" s="206"/>
      <c r="K704" s="206"/>
      <c r="L704" s="211"/>
      <c r="M704" s="212"/>
      <c r="N704" s="213"/>
      <c r="O704" s="213"/>
      <c r="P704" s="213"/>
      <c r="Q704" s="213"/>
      <c r="R704" s="213"/>
      <c r="S704" s="213"/>
      <c r="T704" s="214"/>
      <c r="AT704" s="215" t="s">
        <v>136</v>
      </c>
      <c r="AU704" s="215" t="s">
        <v>88</v>
      </c>
      <c r="AV704" s="13" t="s">
        <v>88</v>
      </c>
      <c r="AW704" s="13" t="s">
        <v>38</v>
      </c>
      <c r="AX704" s="13" t="s">
        <v>78</v>
      </c>
      <c r="AY704" s="215" t="s">
        <v>123</v>
      </c>
    </row>
    <row r="705" spans="1:65" s="13" customFormat="1" ht="11.25">
      <c r="B705" s="205"/>
      <c r="C705" s="206"/>
      <c r="D705" s="200" t="s">
        <v>136</v>
      </c>
      <c r="E705" s="207" t="s">
        <v>40</v>
      </c>
      <c r="F705" s="208" t="s">
        <v>479</v>
      </c>
      <c r="G705" s="206"/>
      <c r="H705" s="209">
        <v>236.8</v>
      </c>
      <c r="I705" s="210"/>
      <c r="J705" s="206"/>
      <c r="K705" s="206"/>
      <c r="L705" s="211"/>
      <c r="M705" s="212"/>
      <c r="N705" s="213"/>
      <c r="O705" s="213"/>
      <c r="P705" s="213"/>
      <c r="Q705" s="213"/>
      <c r="R705" s="213"/>
      <c r="S705" s="213"/>
      <c r="T705" s="214"/>
      <c r="AT705" s="215" t="s">
        <v>136</v>
      </c>
      <c r="AU705" s="215" t="s">
        <v>88</v>
      </c>
      <c r="AV705" s="13" t="s">
        <v>88</v>
      </c>
      <c r="AW705" s="13" t="s">
        <v>38</v>
      </c>
      <c r="AX705" s="13" t="s">
        <v>78</v>
      </c>
      <c r="AY705" s="215" t="s">
        <v>123</v>
      </c>
    </row>
    <row r="706" spans="1:65" s="2" customFormat="1" ht="33" customHeight="1">
      <c r="A706" s="34"/>
      <c r="B706" s="35"/>
      <c r="C706" s="230" t="s">
        <v>909</v>
      </c>
      <c r="D706" s="230" t="s">
        <v>341</v>
      </c>
      <c r="E706" s="231" t="s">
        <v>910</v>
      </c>
      <c r="F706" s="232" t="s">
        <v>911</v>
      </c>
      <c r="G706" s="233" t="s">
        <v>199</v>
      </c>
      <c r="H706" s="234">
        <v>509.02499999999998</v>
      </c>
      <c r="I706" s="235"/>
      <c r="J706" s="236">
        <f>ROUND(I706*H706,2)</f>
        <v>0</v>
      </c>
      <c r="K706" s="232" t="s">
        <v>40</v>
      </c>
      <c r="L706" s="237"/>
      <c r="M706" s="238" t="s">
        <v>40</v>
      </c>
      <c r="N706" s="239" t="s">
        <v>49</v>
      </c>
      <c r="O706" s="64"/>
      <c r="P706" s="196">
        <f>O706*H706</f>
        <v>0</v>
      </c>
      <c r="Q706" s="196">
        <v>1.6000000000000001E-4</v>
      </c>
      <c r="R706" s="196">
        <f>Q706*H706</f>
        <v>8.1444000000000003E-2</v>
      </c>
      <c r="S706" s="196">
        <v>0</v>
      </c>
      <c r="T706" s="197">
        <f>S706*H706</f>
        <v>0</v>
      </c>
      <c r="U706" s="34"/>
      <c r="V706" s="34"/>
      <c r="W706" s="34"/>
      <c r="X706" s="34"/>
      <c r="Y706" s="34"/>
      <c r="Z706" s="34"/>
      <c r="AA706" s="34"/>
      <c r="AB706" s="34"/>
      <c r="AC706" s="34"/>
      <c r="AD706" s="34"/>
      <c r="AE706" s="34"/>
      <c r="AR706" s="198" t="s">
        <v>392</v>
      </c>
      <c r="AT706" s="198" t="s">
        <v>341</v>
      </c>
      <c r="AU706" s="198" t="s">
        <v>88</v>
      </c>
      <c r="AY706" s="17" t="s">
        <v>123</v>
      </c>
      <c r="BE706" s="199">
        <f>IF(N706="základní",J706,0)</f>
        <v>0</v>
      </c>
      <c r="BF706" s="199">
        <f>IF(N706="snížená",J706,0)</f>
        <v>0</v>
      </c>
      <c r="BG706" s="199">
        <f>IF(N706="zákl. přenesená",J706,0)</f>
        <v>0</v>
      </c>
      <c r="BH706" s="199">
        <f>IF(N706="sníž. přenesená",J706,0)</f>
        <v>0</v>
      </c>
      <c r="BI706" s="199">
        <f>IF(N706="nulová",J706,0)</f>
        <v>0</v>
      </c>
      <c r="BJ706" s="17" t="s">
        <v>86</v>
      </c>
      <c r="BK706" s="199">
        <f>ROUND(I706*H706,2)</f>
        <v>0</v>
      </c>
      <c r="BL706" s="17" t="s">
        <v>293</v>
      </c>
      <c r="BM706" s="198" t="s">
        <v>912</v>
      </c>
    </row>
    <row r="707" spans="1:65" s="2" customFormat="1" ht="19.5">
      <c r="A707" s="34"/>
      <c r="B707" s="35"/>
      <c r="C707" s="36"/>
      <c r="D707" s="200" t="s">
        <v>133</v>
      </c>
      <c r="E707" s="36"/>
      <c r="F707" s="201" t="s">
        <v>911</v>
      </c>
      <c r="G707" s="36"/>
      <c r="H707" s="36"/>
      <c r="I707" s="108"/>
      <c r="J707" s="36"/>
      <c r="K707" s="36"/>
      <c r="L707" s="39"/>
      <c r="M707" s="202"/>
      <c r="N707" s="203"/>
      <c r="O707" s="64"/>
      <c r="P707" s="64"/>
      <c r="Q707" s="64"/>
      <c r="R707" s="64"/>
      <c r="S707" s="64"/>
      <c r="T707" s="65"/>
      <c r="U707" s="34"/>
      <c r="V707" s="34"/>
      <c r="W707" s="34"/>
      <c r="X707" s="34"/>
      <c r="Y707" s="34"/>
      <c r="Z707" s="34"/>
      <c r="AA707" s="34"/>
      <c r="AB707" s="34"/>
      <c r="AC707" s="34"/>
      <c r="AD707" s="34"/>
      <c r="AE707" s="34"/>
      <c r="AT707" s="17" t="s">
        <v>133</v>
      </c>
      <c r="AU707" s="17" t="s">
        <v>88</v>
      </c>
    </row>
    <row r="708" spans="1:65" s="13" customFormat="1" ht="11.25">
      <c r="B708" s="205"/>
      <c r="C708" s="206"/>
      <c r="D708" s="200" t="s">
        <v>136</v>
      </c>
      <c r="E708" s="207" t="s">
        <v>40</v>
      </c>
      <c r="F708" s="208" t="s">
        <v>477</v>
      </c>
      <c r="G708" s="206"/>
      <c r="H708" s="209">
        <v>92.95</v>
      </c>
      <c r="I708" s="210"/>
      <c r="J708" s="206"/>
      <c r="K708" s="206"/>
      <c r="L708" s="211"/>
      <c r="M708" s="212"/>
      <c r="N708" s="213"/>
      <c r="O708" s="213"/>
      <c r="P708" s="213"/>
      <c r="Q708" s="213"/>
      <c r="R708" s="213"/>
      <c r="S708" s="213"/>
      <c r="T708" s="214"/>
      <c r="AT708" s="215" t="s">
        <v>136</v>
      </c>
      <c r="AU708" s="215" t="s">
        <v>88</v>
      </c>
      <c r="AV708" s="13" t="s">
        <v>88</v>
      </c>
      <c r="AW708" s="13" t="s">
        <v>38</v>
      </c>
      <c r="AX708" s="13" t="s">
        <v>78</v>
      </c>
      <c r="AY708" s="215" t="s">
        <v>123</v>
      </c>
    </row>
    <row r="709" spans="1:65" s="13" customFormat="1" ht="11.25">
      <c r="B709" s="205"/>
      <c r="C709" s="206"/>
      <c r="D709" s="200" t="s">
        <v>136</v>
      </c>
      <c r="E709" s="207" t="s">
        <v>40</v>
      </c>
      <c r="F709" s="208" t="s">
        <v>478</v>
      </c>
      <c r="G709" s="206"/>
      <c r="H709" s="209">
        <v>133</v>
      </c>
      <c r="I709" s="210"/>
      <c r="J709" s="206"/>
      <c r="K709" s="206"/>
      <c r="L709" s="211"/>
      <c r="M709" s="212"/>
      <c r="N709" s="213"/>
      <c r="O709" s="213"/>
      <c r="P709" s="213"/>
      <c r="Q709" s="213"/>
      <c r="R709" s="213"/>
      <c r="S709" s="213"/>
      <c r="T709" s="214"/>
      <c r="AT709" s="215" t="s">
        <v>136</v>
      </c>
      <c r="AU709" s="215" t="s">
        <v>88</v>
      </c>
      <c r="AV709" s="13" t="s">
        <v>88</v>
      </c>
      <c r="AW709" s="13" t="s">
        <v>38</v>
      </c>
      <c r="AX709" s="13" t="s">
        <v>78</v>
      </c>
      <c r="AY709" s="215" t="s">
        <v>123</v>
      </c>
    </row>
    <row r="710" spans="1:65" s="13" customFormat="1" ht="11.25">
      <c r="B710" s="205"/>
      <c r="C710" s="206"/>
      <c r="D710" s="200" t="s">
        <v>136</v>
      </c>
      <c r="E710" s="207" t="s">
        <v>40</v>
      </c>
      <c r="F710" s="208" t="s">
        <v>479</v>
      </c>
      <c r="G710" s="206"/>
      <c r="H710" s="209">
        <v>236.8</v>
      </c>
      <c r="I710" s="210"/>
      <c r="J710" s="206"/>
      <c r="K710" s="206"/>
      <c r="L710" s="211"/>
      <c r="M710" s="212"/>
      <c r="N710" s="213"/>
      <c r="O710" s="213"/>
      <c r="P710" s="213"/>
      <c r="Q710" s="213"/>
      <c r="R710" s="213"/>
      <c r="S710" s="213"/>
      <c r="T710" s="214"/>
      <c r="AT710" s="215" t="s">
        <v>136</v>
      </c>
      <c r="AU710" s="215" t="s">
        <v>88</v>
      </c>
      <c r="AV710" s="13" t="s">
        <v>88</v>
      </c>
      <c r="AW710" s="13" t="s">
        <v>38</v>
      </c>
      <c r="AX710" s="13" t="s">
        <v>78</v>
      </c>
      <c r="AY710" s="215" t="s">
        <v>123</v>
      </c>
    </row>
    <row r="711" spans="1:65" s="13" customFormat="1" ht="11.25">
      <c r="B711" s="205"/>
      <c r="C711" s="206"/>
      <c r="D711" s="200" t="s">
        <v>136</v>
      </c>
      <c r="E711" s="206"/>
      <c r="F711" s="208" t="s">
        <v>913</v>
      </c>
      <c r="G711" s="206"/>
      <c r="H711" s="209">
        <v>509.02499999999998</v>
      </c>
      <c r="I711" s="210"/>
      <c r="J711" s="206"/>
      <c r="K711" s="206"/>
      <c r="L711" s="211"/>
      <c r="M711" s="212"/>
      <c r="N711" s="213"/>
      <c r="O711" s="213"/>
      <c r="P711" s="213"/>
      <c r="Q711" s="213"/>
      <c r="R711" s="213"/>
      <c r="S711" s="213"/>
      <c r="T711" s="214"/>
      <c r="AT711" s="215" t="s">
        <v>136</v>
      </c>
      <c r="AU711" s="215" t="s">
        <v>88</v>
      </c>
      <c r="AV711" s="13" t="s">
        <v>88</v>
      </c>
      <c r="AW711" s="13" t="s">
        <v>4</v>
      </c>
      <c r="AX711" s="13" t="s">
        <v>86</v>
      </c>
      <c r="AY711" s="215" t="s">
        <v>123</v>
      </c>
    </row>
    <row r="712" spans="1:65" s="2" customFormat="1" ht="21.75" customHeight="1">
      <c r="A712" s="34"/>
      <c r="B712" s="35"/>
      <c r="C712" s="187" t="s">
        <v>914</v>
      </c>
      <c r="D712" s="187" t="s">
        <v>126</v>
      </c>
      <c r="E712" s="188" t="s">
        <v>915</v>
      </c>
      <c r="F712" s="189" t="s">
        <v>916</v>
      </c>
      <c r="G712" s="190" t="s">
        <v>199</v>
      </c>
      <c r="H712" s="191">
        <v>462.75</v>
      </c>
      <c r="I712" s="192"/>
      <c r="J712" s="193">
        <f>ROUND(I712*H712,2)</f>
        <v>0</v>
      </c>
      <c r="K712" s="189" t="s">
        <v>130</v>
      </c>
      <c r="L712" s="39"/>
      <c r="M712" s="194" t="s">
        <v>40</v>
      </c>
      <c r="N712" s="195" t="s">
        <v>49</v>
      </c>
      <c r="O712" s="64"/>
      <c r="P712" s="196">
        <f>O712*H712</f>
        <v>0</v>
      </c>
      <c r="Q712" s="196">
        <v>0</v>
      </c>
      <c r="R712" s="196">
        <f>Q712*H712</f>
        <v>0</v>
      </c>
      <c r="S712" s="196">
        <v>0</v>
      </c>
      <c r="T712" s="197">
        <f>S712*H712</f>
        <v>0</v>
      </c>
      <c r="U712" s="34"/>
      <c r="V712" s="34"/>
      <c r="W712" s="34"/>
      <c r="X712" s="34"/>
      <c r="Y712" s="34"/>
      <c r="Z712" s="34"/>
      <c r="AA712" s="34"/>
      <c r="AB712" s="34"/>
      <c r="AC712" s="34"/>
      <c r="AD712" s="34"/>
      <c r="AE712" s="34"/>
      <c r="AR712" s="198" t="s">
        <v>293</v>
      </c>
      <c r="AT712" s="198" t="s">
        <v>126</v>
      </c>
      <c r="AU712" s="198" t="s">
        <v>88</v>
      </c>
      <c r="AY712" s="17" t="s">
        <v>123</v>
      </c>
      <c r="BE712" s="199">
        <f>IF(N712="základní",J712,0)</f>
        <v>0</v>
      </c>
      <c r="BF712" s="199">
        <f>IF(N712="snížená",J712,0)</f>
        <v>0</v>
      </c>
      <c r="BG712" s="199">
        <f>IF(N712="zákl. přenesená",J712,0)</f>
        <v>0</v>
      </c>
      <c r="BH712" s="199">
        <f>IF(N712="sníž. přenesená",J712,0)</f>
        <v>0</v>
      </c>
      <c r="BI712" s="199">
        <f>IF(N712="nulová",J712,0)</f>
        <v>0</v>
      </c>
      <c r="BJ712" s="17" t="s">
        <v>86</v>
      </c>
      <c r="BK712" s="199">
        <f>ROUND(I712*H712,2)</f>
        <v>0</v>
      </c>
      <c r="BL712" s="17" t="s">
        <v>293</v>
      </c>
      <c r="BM712" s="198" t="s">
        <v>917</v>
      </c>
    </row>
    <row r="713" spans="1:65" s="2" customFormat="1" ht="19.5">
      <c r="A713" s="34"/>
      <c r="B713" s="35"/>
      <c r="C713" s="36"/>
      <c r="D713" s="200" t="s">
        <v>133</v>
      </c>
      <c r="E713" s="36"/>
      <c r="F713" s="201" t="s">
        <v>918</v>
      </c>
      <c r="G713" s="36"/>
      <c r="H713" s="36"/>
      <c r="I713" s="108"/>
      <c r="J713" s="36"/>
      <c r="K713" s="36"/>
      <c r="L713" s="39"/>
      <c r="M713" s="202"/>
      <c r="N713" s="203"/>
      <c r="O713" s="64"/>
      <c r="P713" s="64"/>
      <c r="Q713" s="64"/>
      <c r="R713" s="64"/>
      <c r="S713" s="64"/>
      <c r="T713" s="65"/>
      <c r="U713" s="34"/>
      <c r="V713" s="34"/>
      <c r="W713" s="34"/>
      <c r="X713" s="34"/>
      <c r="Y713" s="34"/>
      <c r="Z713" s="34"/>
      <c r="AA713" s="34"/>
      <c r="AB713" s="34"/>
      <c r="AC713" s="34"/>
      <c r="AD713" s="34"/>
      <c r="AE713" s="34"/>
      <c r="AT713" s="17" t="s">
        <v>133</v>
      </c>
      <c r="AU713" s="17" t="s">
        <v>88</v>
      </c>
    </row>
    <row r="714" spans="1:65" s="2" customFormat="1" ht="68.25">
      <c r="A714" s="34"/>
      <c r="B714" s="35"/>
      <c r="C714" s="36"/>
      <c r="D714" s="200" t="s">
        <v>202</v>
      </c>
      <c r="E714" s="36"/>
      <c r="F714" s="204" t="s">
        <v>908</v>
      </c>
      <c r="G714" s="36"/>
      <c r="H714" s="36"/>
      <c r="I714" s="108"/>
      <c r="J714" s="36"/>
      <c r="K714" s="36"/>
      <c r="L714" s="39"/>
      <c r="M714" s="202"/>
      <c r="N714" s="203"/>
      <c r="O714" s="64"/>
      <c r="P714" s="64"/>
      <c r="Q714" s="64"/>
      <c r="R714" s="64"/>
      <c r="S714" s="64"/>
      <c r="T714" s="65"/>
      <c r="U714" s="34"/>
      <c r="V714" s="34"/>
      <c r="W714" s="34"/>
      <c r="X714" s="34"/>
      <c r="Y714" s="34"/>
      <c r="Z714" s="34"/>
      <c r="AA714" s="34"/>
      <c r="AB714" s="34"/>
      <c r="AC714" s="34"/>
      <c r="AD714" s="34"/>
      <c r="AE714" s="34"/>
      <c r="AT714" s="17" t="s">
        <v>202</v>
      </c>
      <c r="AU714" s="17" t="s">
        <v>88</v>
      </c>
    </row>
    <row r="715" spans="1:65" s="13" customFormat="1" ht="11.25">
      <c r="B715" s="205"/>
      <c r="C715" s="206"/>
      <c r="D715" s="200" t="s">
        <v>136</v>
      </c>
      <c r="E715" s="207" t="s">
        <v>40</v>
      </c>
      <c r="F715" s="208" t="s">
        <v>477</v>
      </c>
      <c r="G715" s="206"/>
      <c r="H715" s="209">
        <v>92.95</v>
      </c>
      <c r="I715" s="210"/>
      <c r="J715" s="206"/>
      <c r="K715" s="206"/>
      <c r="L715" s="211"/>
      <c r="M715" s="212"/>
      <c r="N715" s="213"/>
      <c r="O715" s="213"/>
      <c r="P715" s="213"/>
      <c r="Q715" s="213"/>
      <c r="R715" s="213"/>
      <c r="S715" s="213"/>
      <c r="T715" s="214"/>
      <c r="AT715" s="215" t="s">
        <v>136</v>
      </c>
      <c r="AU715" s="215" t="s">
        <v>88</v>
      </c>
      <c r="AV715" s="13" t="s">
        <v>88</v>
      </c>
      <c r="AW715" s="13" t="s">
        <v>38</v>
      </c>
      <c r="AX715" s="13" t="s">
        <v>78</v>
      </c>
      <c r="AY715" s="215" t="s">
        <v>123</v>
      </c>
    </row>
    <row r="716" spans="1:65" s="13" customFormat="1" ht="11.25">
      <c r="B716" s="205"/>
      <c r="C716" s="206"/>
      <c r="D716" s="200" t="s">
        <v>136</v>
      </c>
      <c r="E716" s="207" t="s">
        <v>40</v>
      </c>
      <c r="F716" s="208" t="s">
        <v>478</v>
      </c>
      <c r="G716" s="206"/>
      <c r="H716" s="209">
        <v>133</v>
      </c>
      <c r="I716" s="210"/>
      <c r="J716" s="206"/>
      <c r="K716" s="206"/>
      <c r="L716" s="211"/>
      <c r="M716" s="212"/>
      <c r="N716" s="213"/>
      <c r="O716" s="213"/>
      <c r="P716" s="213"/>
      <c r="Q716" s="213"/>
      <c r="R716" s="213"/>
      <c r="S716" s="213"/>
      <c r="T716" s="214"/>
      <c r="AT716" s="215" t="s">
        <v>136</v>
      </c>
      <c r="AU716" s="215" t="s">
        <v>88</v>
      </c>
      <c r="AV716" s="13" t="s">
        <v>88</v>
      </c>
      <c r="AW716" s="13" t="s">
        <v>38</v>
      </c>
      <c r="AX716" s="13" t="s">
        <v>78</v>
      </c>
      <c r="AY716" s="215" t="s">
        <v>123</v>
      </c>
    </row>
    <row r="717" spans="1:65" s="13" customFormat="1" ht="11.25">
      <c r="B717" s="205"/>
      <c r="C717" s="206"/>
      <c r="D717" s="200" t="s">
        <v>136</v>
      </c>
      <c r="E717" s="207" t="s">
        <v>40</v>
      </c>
      <c r="F717" s="208" t="s">
        <v>479</v>
      </c>
      <c r="G717" s="206"/>
      <c r="H717" s="209">
        <v>236.8</v>
      </c>
      <c r="I717" s="210"/>
      <c r="J717" s="206"/>
      <c r="K717" s="206"/>
      <c r="L717" s="211"/>
      <c r="M717" s="212"/>
      <c r="N717" s="213"/>
      <c r="O717" s="213"/>
      <c r="P717" s="213"/>
      <c r="Q717" s="213"/>
      <c r="R717" s="213"/>
      <c r="S717" s="213"/>
      <c r="T717" s="214"/>
      <c r="AT717" s="215" t="s">
        <v>136</v>
      </c>
      <c r="AU717" s="215" t="s">
        <v>88</v>
      </c>
      <c r="AV717" s="13" t="s">
        <v>88</v>
      </c>
      <c r="AW717" s="13" t="s">
        <v>38</v>
      </c>
      <c r="AX717" s="13" t="s">
        <v>78</v>
      </c>
      <c r="AY717" s="215" t="s">
        <v>123</v>
      </c>
    </row>
    <row r="718" spans="1:65" s="2" customFormat="1" ht="16.5" customHeight="1">
      <c r="A718" s="34"/>
      <c r="B718" s="35"/>
      <c r="C718" s="187" t="s">
        <v>919</v>
      </c>
      <c r="D718" s="187" t="s">
        <v>126</v>
      </c>
      <c r="E718" s="188" t="s">
        <v>920</v>
      </c>
      <c r="F718" s="189" t="s">
        <v>921</v>
      </c>
      <c r="G718" s="190" t="s">
        <v>199</v>
      </c>
      <c r="H718" s="191">
        <v>462.75</v>
      </c>
      <c r="I718" s="192"/>
      <c r="J718" s="193">
        <f>ROUND(I718*H718,2)</f>
        <v>0</v>
      </c>
      <c r="K718" s="189" t="s">
        <v>130</v>
      </c>
      <c r="L718" s="39"/>
      <c r="M718" s="194" t="s">
        <v>40</v>
      </c>
      <c r="N718" s="195" t="s">
        <v>49</v>
      </c>
      <c r="O718" s="64"/>
      <c r="P718" s="196">
        <f>O718*H718</f>
        <v>0</v>
      </c>
      <c r="Q718" s="196">
        <v>1.3999999999999999E-4</v>
      </c>
      <c r="R718" s="196">
        <f>Q718*H718</f>
        <v>6.4784999999999995E-2</v>
      </c>
      <c r="S718" s="196">
        <v>0</v>
      </c>
      <c r="T718" s="197">
        <f>S718*H718</f>
        <v>0</v>
      </c>
      <c r="U718" s="34"/>
      <c r="V718" s="34"/>
      <c r="W718" s="34"/>
      <c r="X718" s="34"/>
      <c r="Y718" s="34"/>
      <c r="Z718" s="34"/>
      <c r="AA718" s="34"/>
      <c r="AB718" s="34"/>
      <c r="AC718" s="34"/>
      <c r="AD718" s="34"/>
      <c r="AE718" s="34"/>
      <c r="AR718" s="198" t="s">
        <v>293</v>
      </c>
      <c r="AT718" s="198" t="s">
        <v>126</v>
      </c>
      <c r="AU718" s="198" t="s">
        <v>88</v>
      </c>
      <c r="AY718" s="17" t="s">
        <v>123</v>
      </c>
      <c r="BE718" s="199">
        <f>IF(N718="základní",J718,0)</f>
        <v>0</v>
      </c>
      <c r="BF718" s="199">
        <f>IF(N718="snížená",J718,0)</f>
        <v>0</v>
      </c>
      <c r="BG718" s="199">
        <f>IF(N718="zákl. přenesená",J718,0)</f>
        <v>0</v>
      </c>
      <c r="BH718" s="199">
        <f>IF(N718="sníž. přenesená",J718,0)</f>
        <v>0</v>
      </c>
      <c r="BI718" s="199">
        <f>IF(N718="nulová",J718,0)</f>
        <v>0</v>
      </c>
      <c r="BJ718" s="17" t="s">
        <v>86</v>
      </c>
      <c r="BK718" s="199">
        <f>ROUND(I718*H718,2)</f>
        <v>0</v>
      </c>
      <c r="BL718" s="17" t="s">
        <v>293</v>
      </c>
      <c r="BM718" s="198" t="s">
        <v>922</v>
      </c>
    </row>
    <row r="719" spans="1:65" s="2" customFormat="1" ht="11.25">
      <c r="A719" s="34"/>
      <c r="B719" s="35"/>
      <c r="C719" s="36"/>
      <c r="D719" s="200" t="s">
        <v>133</v>
      </c>
      <c r="E719" s="36"/>
      <c r="F719" s="201" t="s">
        <v>923</v>
      </c>
      <c r="G719" s="36"/>
      <c r="H719" s="36"/>
      <c r="I719" s="108"/>
      <c r="J719" s="36"/>
      <c r="K719" s="36"/>
      <c r="L719" s="39"/>
      <c r="M719" s="202"/>
      <c r="N719" s="203"/>
      <c r="O719" s="64"/>
      <c r="P719" s="64"/>
      <c r="Q719" s="64"/>
      <c r="R719" s="64"/>
      <c r="S719" s="64"/>
      <c r="T719" s="65"/>
      <c r="U719" s="34"/>
      <c r="V719" s="34"/>
      <c r="W719" s="34"/>
      <c r="X719" s="34"/>
      <c r="Y719" s="34"/>
      <c r="Z719" s="34"/>
      <c r="AA719" s="34"/>
      <c r="AB719" s="34"/>
      <c r="AC719" s="34"/>
      <c r="AD719" s="34"/>
      <c r="AE719" s="34"/>
      <c r="AT719" s="17" t="s">
        <v>133</v>
      </c>
      <c r="AU719" s="17" t="s">
        <v>88</v>
      </c>
    </row>
    <row r="720" spans="1:65" s="2" customFormat="1" ht="58.5">
      <c r="A720" s="34"/>
      <c r="B720" s="35"/>
      <c r="C720" s="36"/>
      <c r="D720" s="200" t="s">
        <v>202</v>
      </c>
      <c r="E720" s="36"/>
      <c r="F720" s="204" t="s">
        <v>924</v>
      </c>
      <c r="G720" s="36"/>
      <c r="H720" s="36"/>
      <c r="I720" s="108"/>
      <c r="J720" s="36"/>
      <c r="K720" s="36"/>
      <c r="L720" s="39"/>
      <c r="M720" s="202"/>
      <c r="N720" s="203"/>
      <c r="O720" s="64"/>
      <c r="P720" s="64"/>
      <c r="Q720" s="64"/>
      <c r="R720" s="64"/>
      <c r="S720" s="64"/>
      <c r="T720" s="65"/>
      <c r="U720" s="34"/>
      <c r="V720" s="34"/>
      <c r="W720" s="34"/>
      <c r="X720" s="34"/>
      <c r="Y720" s="34"/>
      <c r="Z720" s="34"/>
      <c r="AA720" s="34"/>
      <c r="AB720" s="34"/>
      <c r="AC720" s="34"/>
      <c r="AD720" s="34"/>
      <c r="AE720" s="34"/>
      <c r="AT720" s="17" t="s">
        <v>202</v>
      </c>
      <c r="AU720" s="17" t="s">
        <v>88</v>
      </c>
    </row>
    <row r="721" spans="1:65" s="13" customFormat="1" ht="11.25">
      <c r="B721" s="205"/>
      <c r="C721" s="206"/>
      <c r="D721" s="200" t="s">
        <v>136</v>
      </c>
      <c r="E721" s="207" t="s">
        <v>40</v>
      </c>
      <c r="F721" s="208" t="s">
        <v>477</v>
      </c>
      <c r="G721" s="206"/>
      <c r="H721" s="209">
        <v>92.95</v>
      </c>
      <c r="I721" s="210"/>
      <c r="J721" s="206"/>
      <c r="K721" s="206"/>
      <c r="L721" s="211"/>
      <c r="M721" s="212"/>
      <c r="N721" s="213"/>
      <c r="O721" s="213"/>
      <c r="P721" s="213"/>
      <c r="Q721" s="213"/>
      <c r="R721" s="213"/>
      <c r="S721" s="213"/>
      <c r="T721" s="214"/>
      <c r="AT721" s="215" t="s">
        <v>136</v>
      </c>
      <c r="AU721" s="215" t="s">
        <v>88</v>
      </c>
      <c r="AV721" s="13" t="s">
        <v>88</v>
      </c>
      <c r="AW721" s="13" t="s">
        <v>38</v>
      </c>
      <c r="AX721" s="13" t="s">
        <v>78</v>
      </c>
      <c r="AY721" s="215" t="s">
        <v>123</v>
      </c>
    </row>
    <row r="722" spans="1:65" s="13" customFormat="1" ht="11.25">
      <c r="B722" s="205"/>
      <c r="C722" s="206"/>
      <c r="D722" s="200" t="s">
        <v>136</v>
      </c>
      <c r="E722" s="207" t="s">
        <v>40</v>
      </c>
      <c r="F722" s="208" t="s">
        <v>478</v>
      </c>
      <c r="G722" s="206"/>
      <c r="H722" s="209">
        <v>133</v>
      </c>
      <c r="I722" s="210"/>
      <c r="J722" s="206"/>
      <c r="K722" s="206"/>
      <c r="L722" s="211"/>
      <c r="M722" s="212"/>
      <c r="N722" s="213"/>
      <c r="O722" s="213"/>
      <c r="P722" s="213"/>
      <c r="Q722" s="213"/>
      <c r="R722" s="213"/>
      <c r="S722" s="213"/>
      <c r="T722" s="214"/>
      <c r="AT722" s="215" t="s">
        <v>136</v>
      </c>
      <c r="AU722" s="215" t="s">
        <v>88</v>
      </c>
      <c r="AV722" s="13" t="s">
        <v>88</v>
      </c>
      <c r="AW722" s="13" t="s">
        <v>38</v>
      </c>
      <c r="AX722" s="13" t="s">
        <v>78</v>
      </c>
      <c r="AY722" s="215" t="s">
        <v>123</v>
      </c>
    </row>
    <row r="723" spans="1:65" s="13" customFormat="1" ht="11.25">
      <c r="B723" s="205"/>
      <c r="C723" s="206"/>
      <c r="D723" s="200" t="s">
        <v>136</v>
      </c>
      <c r="E723" s="207" t="s">
        <v>40</v>
      </c>
      <c r="F723" s="208" t="s">
        <v>479</v>
      </c>
      <c r="G723" s="206"/>
      <c r="H723" s="209">
        <v>236.8</v>
      </c>
      <c r="I723" s="210"/>
      <c r="J723" s="206"/>
      <c r="K723" s="206"/>
      <c r="L723" s="211"/>
      <c r="M723" s="212"/>
      <c r="N723" s="213"/>
      <c r="O723" s="213"/>
      <c r="P723" s="213"/>
      <c r="Q723" s="213"/>
      <c r="R723" s="213"/>
      <c r="S723" s="213"/>
      <c r="T723" s="214"/>
      <c r="AT723" s="215" t="s">
        <v>136</v>
      </c>
      <c r="AU723" s="215" t="s">
        <v>88</v>
      </c>
      <c r="AV723" s="13" t="s">
        <v>88</v>
      </c>
      <c r="AW723" s="13" t="s">
        <v>38</v>
      </c>
      <c r="AX723" s="13" t="s">
        <v>78</v>
      </c>
      <c r="AY723" s="215" t="s">
        <v>123</v>
      </c>
    </row>
    <row r="724" spans="1:65" s="2" customFormat="1" ht="16.5" customHeight="1">
      <c r="A724" s="34"/>
      <c r="B724" s="35"/>
      <c r="C724" s="187" t="s">
        <v>925</v>
      </c>
      <c r="D724" s="187" t="s">
        <v>126</v>
      </c>
      <c r="E724" s="188" t="s">
        <v>926</v>
      </c>
      <c r="F724" s="189" t="s">
        <v>927</v>
      </c>
      <c r="G724" s="190" t="s">
        <v>219</v>
      </c>
      <c r="H724" s="191">
        <v>4</v>
      </c>
      <c r="I724" s="192"/>
      <c r="J724" s="193">
        <f>ROUND(I724*H724,2)</f>
        <v>0</v>
      </c>
      <c r="K724" s="189" t="s">
        <v>130</v>
      </c>
      <c r="L724" s="39"/>
      <c r="M724" s="194" t="s">
        <v>40</v>
      </c>
      <c r="N724" s="195" t="s">
        <v>49</v>
      </c>
      <c r="O724" s="64"/>
      <c r="P724" s="196">
        <f>O724*H724</f>
        <v>0</v>
      </c>
      <c r="Q724" s="196">
        <v>0</v>
      </c>
      <c r="R724" s="196">
        <f>Q724*H724</f>
        <v>0</v>
      </c>
      <c r="S724" s="196">
        <v>1.6500000000000001E-2</v>
      </c>
      <c r="T724" s="197">
        <f>S724*H724</f>
        <v>6.6000000000000003E-2</v>
      </c>
      <c r="U724" s="34"/>
      <c r="V724" s="34"/>
      <c r="W724" s="34"/>
      <c r="X724" s="34"/>
      <c r="Y724" s="34"/>
      <c r="Z724" s="34"/>
      <c r="AA724" s="34"/>
      <c r="AB724" s="34"/>
      <c r="AC724" s="34"/>
      <c r="AD724" s="34"/>
      <c r="AE724" s="34"/>
      <c r="AR724" s="198" t="s">
        <v>293</v>
      </c>
      <c r="AT724" s="198" t="s">
        <v>126</v>
      </c>
      <c r="AU724" s="198" t="s">
        <v>88</v>
      </c>
      <c r="AY724" s="17" t="s">
        <v>123</v>
      </c>
      <c r="BE724" s="199">
        <f>IF(N724="základní",J724,0)</f>
        <v>0</v>
      </c>
      <c r="BF724" s="199">
        <f>IF(N724="snížená",J724,0)</f>
        <v>0</v>
      </c>
      <c r="BG724" s="199">
        <f>IF(N724="zákl. přenesená",J724,0)</f>
        <v>0</v>
      </c>
      <c r="BH724" s="199">
        <f>IF(N724="sníž. přenesená",J724,0)</f>
        <v>0</v>
      </c>
      <c r="BI724" s="199">
        <f>IF(N724="nulová",J724,0)</f>
        <v>0</v>
      </c>
      <c r="BJ724" s="17" t="s">
        <v>86</v>
      </c>
      <c r="BK724" s="199">
        <f>ROUND(I724*H724,2)</f>
        <v>0</v>
      </c>
      <c r="BL724" s="17" t="s">
        <v>293</v>
      </c>
      <c r="BM724" s="198" t="s">
        <v>928</v>
      </c>
    </row>
    <row r="725" spans="1:65" s="2" customFormat="1" ht="11.25">
      <c r="A725" s="34"/>
      <c r="B725" s="35"/>
      <c r="C725" s="36"/>
      <c r="D725" s="200" t="s">
        <v>133</v>
      </c>
      <c r="E725" s="36"/>
      <c r="F725" s="201" t="s">
        <v>929</v>
      </c>
      <c r="G725" s="36"/>
      <c r="H725" s="36"/>
      <c r="I725" s="108"/>
      <c r="J725" s="36"/>
      <c r="K725" s="36"/>
      <c r="L725" s="39"/>
      <c r="M725" s="202"/>
      <c r="N725" s="203"/>
      <c r="O725" s="64"/>
      <c r="P725" s="64"/>
      <c r="Q725" s="64"/>
      <c r="R725" s="64"/>
      <c r="S725" s="64"/>
      <c r="T725" s="65"/>
      <c r="U725" s="34"/>
      <c r="V725" s="34"/>
      <c r="W725" s="34"/>
      <c r="X725" s="34"/>
      <c r="Y725" s="34"/>
      <c r="Z725" s="34"/>
      <c r="AA725" s="34"/>
      <c r="AB725" s="34"/>
      <c r="AC725" s="34"/>
      <c r="AD725" s="34"/>
      <c r="AE725" s="34"/>
      <c r="AT725" s="17" t="s">
        <v>133</v>
      </c>
      <c r="AU725" s="17" t="s">
        <v>88</v>
      </c>
    </row>
    <row r="726" spans="1:65" s="2" customFormat="1" ht="78">
      <c r="A726" s="34"/>
      <c r="B726" s="35"/>
      <c r="C726" s="36"/>
      <c r="D726" s="200" t="s">
        <v>202</v>
      </c>
      <c r="E726" s="36"/>
      <c r="F726" s="204" t="s">
        <v>930</v>
      </c>
      <c r="G726" s="36"/>
      <c r="H726" s="36"/>
      <c r="I726" s="108"/>
      <c r="J726" s="36"/>
      <c r="K726" s="36"/>
      <c r="L726" s="39"/>
      <c r="M726" s="202"/>
      <c r="N726" s="203"/>
      <c r="O726" s="64"/>
      <c r="P726" s="64"/>
      <c r="Q726" s="64"/>
      <c r="R726" s="64"/>
      <c r="S726" s="64"/>
      <c r="T726" s="65"/>
      <c r="U726" s="34"/>
      <c r="V726" s="34"/>
      <c r="W726" s="34"/>
      <c r="X726" s="34"/>
      <c r="Y726" s="34"/>
      <c r="Z726" s="34"/>
      <c r="AA726" s="34"/>
      <c r="AB726" s="34"/>
      <c r="AC726" s="34"/>
      <c r="AD726" s="34"/>
      <c r="AE726" s="34"/>
      <c r="AT726" s="17" t="s">
        <v>202</v>
      </c>
      <c r="AU726" s="17" t="s">
        <v>88</v>
      </c>
    </row>
    <row r="727" spans="1:65" s="13" customFormat="1" ht="11.25">
      <c r="B727" s="205"/>
      <c r="C727" s="206"/>
      <c r="D727" s="200" t="s">
        <v>136</v>
      </c>
      <c r="E727" s="207" t="s">
        <v>40</v>
      </c>
      <c r="F727" s="208" t="s">
        <v>150</v>
      </c>
      <c r="G727" s="206"/>
      <c r="H727" s="209">
        <v>4</v>
      </c>
      <c r="I727" s="210"/>
      <c r="J727" s="206"/>
      <c r="K727" s="206"/>
      <c r="L727" s="211"/>
      <c r="M727" s="212"/>
      <c r="N727" s="213"/>
      <c r="O727" s="213"/>
      <c r="P727" s="213"/>
      <c r="Q727" s="213"/>
      <c r="R727" s="213"/>
      <c r="S727" s="213"/>
      <c r="T727" s="214"/>
      <c r="AT727" s="215" t="s">
        <v>136</v>
      </c>
      <c r="AU727" s="215" t="s">
        <v>88</v>
      </c>
      <c r="AV727" s="13" t="s">
        <v>88</v>
      </c>
      <c r="AW727" s="13" t="s">
        <v>38</v>
      </c>
      <c r="AX727" s="13" t="s">
        <v>78</v>
      </c>
      <c r="AY727" s="215" t="s">
        <v>123</v>
      </c>
    </row>
    <row r="728" spans="1:65" s="2" customFormat="1" ht="21.75" customHeight="1">
      <c r="A728" s="34"/>
      <c r="B728" s="35"/>
      <c r="C728" s="187" t="s">
        <v>931</v>
      </c>
      <c r="D728" s="187" t="s">
        <v>126</v>
      </c>
      <c r="E728" s="188" t="s">
        <v>932</v>
      </c>
      <c r="F728" s="189" t="s">
        <v>933</v>
      </c>
      <c r="G728" s="190" t="s">
        <v>404</v>
      </c>
      <c r="H728" s="191">
        <v>0.14599999999999999</v>
      </c>
      <c r="I728" s="192"/>
      <c r="J728" s="193">
        <f>ROUND(I728*H728,2)</f>
        <v>0</v>
      </c>
      <c r="K728" s="189" t="s">
        <v>130</v>
      </c>
      <c r="L728" s="39"/>
      <c r="M728" s="194" t="s">
        <v>40</v>
      </c>
      <c r="N728" s="195" t="s">
        <v>49</v>
      </c>
      <c r="O728" s="64"/>
      <c r="P728" s="196">
        <f>O728*H728</f>
        <v>0</v>
      </c>
      <c r="Q728" s="196">
        <v>0</v>
      </c>
      <c r="R728" s="196">
        <f>Q728*H728</f>
        <v>0</v>
      </c>
      <c r="S728" s="196">
        <v>0</v>
      </c>
      <c r="T728" s="197">
        <f>S728*H728</f>
        <v>0</v>
      </c>
      <c r="U728" s="34"/>
      <c r="V728" s="34"/>
      <c r="W728" s="34"/>
      <c r="X728" s="34"/>
      <c r="Y728" s="34"/>
      <c r="Z728" s="34"/>
      <c r="AA728" s="34"/>
      <c r="AB728" s="34"/>
      <c r="AC728" s="34"/>
      <c r="AD728" s="34"/>
      <c r="AE728" s="34"/>
      <c r="AR728" s="198" t="s">
        <v>293</v>
      </c>
      <c r="AT728" s="198" t="s">
        <v>126</v>
      </c>
      <c r="AU728" s="198" t="s">
        <v>88</v>
      </c>
      <c r="AY728" s="17" t="s">
        <v>123</v>
      </c>
      <c r="BE728" s="199">
        <f>IF(N728="základní",J728,0)</f>
        <v>0</v>
      </c>
      <c r="BF728" s="199">
        <f>IF(N728="snížená",J728,0)</f>
        <v>0</v>
      </c>
      <c r="BG728" s="199">
        <f>IF(N728="zákl. přenesená",J728,0)</f>
        <v>0</v>
      </c>
      <c r="BH728" s="199">
        <f>IF(N728="sníž. přenesená",J728,0)</f>
        <v>0</v>
      </c>
      <c r="BI728" s="199">
        <f>IF(N728="nulová",J728,0)</f>
        <v>0</v>
      </c>
      <c r="BJ728" s="17" t="s">
        <v>86</v>
      </c>
      <c r="BK728" s="199">
        <f>ROUND(I728*H728,2)</f>
        <v>0</v>
      </c>
      <c r="BL728" s="17" t="s">
        <v>293</v>
      </c>
      <c r="BM728" s="198" t="s">
        <v>934</v>
      </c>
    </row>
    <row r="729" spans="1:65" s="2" customFormat="1" ht="29.25">
      <c r="A729" s="34"/>
      <c r="B729" s="35"/>
      <c r="C729" s="36"/>
      <c r="D729" s="200" t="s">
        <v>133</v>
      </c>
      <c r="E729" s="36"/>
      <c r="F729" s="201" t="s">
        <v>935</v>
      </c>
      <c r="G729" s="36"/>
      <c r="H729" s="36"/>
      <c r="I729" s="108"/>
      <c r="J729" s="36"/>
      <c r="K729" s="36"/>
      <c r="L729" s="39"/>
      <c r="M729" s="202"/>
      <c r="N729" s="203"/>
      <c r="O729" s="64"/>
      <c r="P729" s="64"/>
      <c r="Q729" s="64"/>
      <c r="R729" s="64"/>
      <c r="S729" s="64"/>
      <c r="T729" s="65"/>
      <c r="U729" s="34"/>
      <c r="V729" s="34"/>
      <c r="W729" s="34"/>
      <c r="X729" s="34"/>
      <c r="Y729" s="34"/>
      <c r="Z729" s="34"/>
      <c r="AA729" s="34"/>
      <c r="AB729" s="34"/>
      <c r="AC729" s="34"/>
      <c r="AD729" s="34"/>
      <c r="AE729" s="34"/>
      <c r="AT729" s="17" t="s">
        <v>133</v>
      </c>
      <c r="AU729" s="17" t="s">
        <v>88</v>
      </c>
    </row>
    <row r="730" spans="1:65" s="2" customFormat="1" ht="126.75">
      <c r="A730" s="34"/>
      <c r="B730" s="35"/>
      <c r="C730" s="36"/>
      <c r="D730" s="200" t="s">
        <v>202</v>
      </c>
      <c r="E730" s="36"/>
      <c r="F730" s="204" t="s">
        <v>936</v>
      </c>
      <c r="G730" s="36"/>
      <c r="H730" s="36"/>
      <c r="I730" s="108"/>
      <c r="J730" s="36"/>
      <c r="K730" s="36"/>
      <c r="L730" s="39"/>
      <c r="M730" s="202"/>
      <c r="N730" s="203"/>
      <c r="O730" s="64"/>
      <c r="P730" s="64"/>
      <c r="Q730" s="64"/>
      <c r="R730" s="64"/>
      <c r="S730" s="64"/>
      <c r="T730" s="65"/>
      <c r="U730" s="34"/>
      <c r="V730" s="34"/>
      <c r="W730" s="34"/>
      <c r="X730" s="34"/>
      <c r="Y730" s="34"/>
      <c r="Z730" s="34"/>
      <c r="AA730" s="34"/>
      <c r="AB730" s="34"/>
      <c r="AC730" s="34"/>
      <c r="AD730" s="34"/>
      <c r="AE730" s="34"/>
      <c r="AT730" s="17" t="s">
        <v>202</v>
      </c>
      <c r="AU730" s="17" t="s">
        <v>88</v>
      </c>
    </row>
    <row r="731" spans="1:65" s="12" customFormat="1" ht="22.9" customHeight="1">
      <c r="B731" s="171"/>
      <c r="C731" s="172"/>
      <c r="D731" s="173" t="s">
        <v>77</v>
      </c>
      <c r="E731" s="185" t="s">
        <v>937</v>
      </c>
      <c r="F731" s="185" t="s">
        <v>938</v>
      </c>
      <c r="G731" s="172"/>
      <c r="H731" s="172"/>
      <c r="I731" s="175"/>
      <c r="J731" s="186">
        <f>BK731</f>
        <v>0</v>
      </c>
      <c r="K731" s="172"/>
      <c r="L731" s="177"/>
      <c r="M731" s="178"/>
      <c r="N731" s="179"/>
      <c r="O731" s="179"/>
      <c r="P731" s="180">
        <f>SUM(P732:P760)</f>
        <v>0</v>
      </c>
      <c r="Q731" s="179"/>
      <c r="R731" s="180">
        <f>SUM(R732:R760)</f>
        <v>0.10872621</v>
      </c>
      <c r="S731" s="179"/>
      <c r="T731" s="181">
        <f>SUM(T732:T760)</f>
        <v>0</v>
      </c>
      <c r="AR731" s="182" t="s">
        <v>88</v>
      </c>
      <c r="AT731" s="183" t="s">
        <v>77</v>
      </c>
      <c r="AU731" s="183" t="s">
        <v>86</v>
      </c>
      <c r="AY731" s="182" t="s">
        <v>123</v>
      </c>
      <c r="BK731" s="184">
        <f>SUM(BK732:BK760)</f>
        <v>0</v>
      </c>
    </row>
    <row r="732" spans="1:65" s="2" customFormat="1" ht="21.75" customHeight="1">
      <c r="A732" s="34"/>
      <c r="B732" s="35"/>
      <c r="C732" s="187" t="s">
        <v>939</v>
      </c>
      <c r="D732" s="187" t="s">
        <v>126</v>
      </c>
      <c r="E732" s="188" t="s">
        <v>940</v>
      </c>
      <c r="F732" s="189" t="s">
        <v>941</v>
      </c>
      <c r="G732" s="190" t="s">
        <v>199</v>
      </c>
      <c r="H732" s="191">
        <v>104.82599999999999</v>
      </c>
      <c r="I732" s="192"/>
      <c r="J732" s="193">
        <f>ROUND(I732*H732,2)</f>
        <v>0</v>
      </c>
      <c r="K732" s="189" t="s">
        <v>130</v>
      </c>
      <c r="L732" s="39"/>
      <c r="M732" s="194" t="s">
        <v>40</v>
      </c>
      <c r="N732" s="195" t="s">
        <v>49</v>
      </c>
      <c r="O732" s="64"/>
      <c r="P732" s="196">
        <f>O732*H732</f>
        <v>0</v>
      </c>
      <c r="Q732" s="196">
        <v>1.1E-4</v>
      </c>
      <c r="R732" s="196">
        <f>Q732*H732</f>
        <v>1.153086E-2</v>
      </c>
      <c r="S732" s="196">
        <v>0</v>
      </c>
      <c r="T732" s="197">
        <f>S732*H732</f>
        <v>0</v>
      </c>
      <c r="U732" s="34"/>
      <c r="V732" s="34"/>
      <c r="W732" s="34"/>
      <c r="X732" s="34"/>
      <c r="Y732" s="34"/>
      <c r="Z732" s="34"/>
      <c r="AA732" s="34"/>
      <c r="AB732" s="34"/>
      <c r="AC732" s="34"/>
      <c r="AD732" s="34"/>
      <c r="AE732" s="34"/>
      <c r="AR732" s="198" t="s">
        <v>293</v>
      </c>
      <c r="AT732" s="198" t="s">
        <v>126</v>
      </c>
      <c r="AU732" s="198" t="s">
        <v>88</v>
      </c>
      <c r="AY732" s="17" t="s">
        <v>123</v>
      </c>
      <c r="BE732" s="199">
        <f>IF(N732="základní",J732,0)</f>
        <v>0</v>
      </c>
      <c r="BF732" s="199">
        <f>IF(N732="snížená",J732,0)</f>
        <v>0</v>
      </c>
      <c r="BG732" s="199">
        <f>IF(N732="zákl. přenesená",J732,0)</f>
        <v>0</v>
      </c>
      <c r="BH732" s="199">
        <f>IF(N732="sníž. přenesená",J732,0)</f>
        <v>0</v>
      </c>
      <c r="BI732" s="199">
        <f>IF(N732="nulová",J732,0)</f>
        <v>0</v>
      </c>
      <c r="BJ732" s="17" t="s">
        <v>86</v>
      </c>
      <c r="BK732" s="199">
        <f>ROUND(I732*H732,2)</f>
        <v>0</v>
      </c>
      <c r="BL732" s="17" t="s">
        <v>293</v>
      </c>
      <c r="BM732" s="198" t="s">
        <v>942</v>
      </c>
    </row>
    <row r="733" spans="1:65" s="2" customFormat="1" ht="19.5">
      <c r="A733" s="34"/>
      <c r="B733" s="35"/>
      <c r="C733" s="36"/>
      <c r="D733" s="200" t="s">
        <v>133</v>
      </c>
      <c r="E733" s="36"/>
      <c r="F733" s="201" t="s">
        <v>943</v>
      </c>
      <c r="G733" s="36"/>
      <c r="H733" s="36"/>
      <c r="I733" s="108"/>
      <c r="J733" s="36"/>
      <c r="K733" s="36"/>
      <c r="L733" s="39"/>
      <c r="M733" s="202"/>
      <c r="N733" s="203"/>
      <c r="O733" s="64"/>
      <c r="P733" s="64"/>
      <c r="Q733" s="64"/>
      <c r="R733" s="64"/>
      <c r="S733" s="64"/>
      <c r="T733" s="65"/>
      <c r="U733" s="34"/>
      <c r="V733" s="34"/>
      <c r="W733" s="34"/>
      <c r="X733" s="34"/>
      <c r="Y733" s="34"/>
      <c r="Z733" s="34"/>
      <c r="AA733" s="34"/>
      <c r="AB733" s="34"/>
      <c r="AC733" s="34"/>
      <c r="AD733" s="34"/>
      <c r="AE733" s="34"/>
      <c r="AT733" s="17" t="s">
        <v>133</v>
      </c>
      <c r="AU733" s="17" t="s">
        <v>88</v>
      </c>
    </row>
    <row r="734" spans="1:65" s="13" customFormat="1" ht="11.25">
      <c r="B734" s="205"/>
      <c r="C734" s="206"/>
      <c r="D734" s="200" t="s">
        <v>136</v>
      </c>
      <c r="E734" s="207" t="s">
        <v>40</v>
      </c>
      <c r="F734" s="208" t="s">
        <v>944</v>
      </c>
      <c r="G734" s="206"/>
      <c r="H734" s="209">
        <v>12.48</v>
      </c>
      <c r="I734" s="210"/>
      <c r="J734" s="206"/>
      <c r="K734" s="206"/>
      <c r="L734" s="211"/>
      <c r="M734" s="212"/>
      <c r="N734" s="213"/>
      <c r="O734" s="213"/>
      <c r="P734" s="213"/>
      <c r="Q734" s="213"/>
      <c r="R734" s="213"/>
      <c r="S734" s="213"/>
      <c r="T734" s="214"/>
      <c r="AT734" s="215" t="s">
        <v>136</v>
      </c>
      <c r="AU734" s="215" t="s">
        <v>88</v>
      </c>
      <c r="AV734" s="13" t="s">
        <v>88</v>
      </c>
      <c r="AW734" s="13" t="s">
        <v>38</v>
      </c>
      <c r="AX734" s="13" t="s">
        <v>78</v>
      </c>
      <c r="AY734" s="215" t="s">
        <v>123</v>
      </c>
    </row>
    <row r="735" spans="1:65" s="13" customFormat="1" ht="11.25">
      <c r="B735" s="205"/>
      <c r="C735" s="206"/>
      <c r="D735" s="200" t="s">
        <v>136</v>
      </c>
      <c r="E735" s="207" t="s">
        <v>40</v>
      </c>
      <c r="F735" s="208" t="s">
        <v>945</v>
      </c>
      <c r="G735" s="206"/>
      <c r="H735" s="209">
        <v>19.98</v>
      </c>
      <c r="I735" s="210"/>
      <c r="J735" s="206"/>
      <c r="K735" s="206"/>
      <c r="L735" s="211"/>
      <c r="M735" s="212"/>
      <c r="N735" s="213"/>
      <c r="O735" s="213"/>
      <c r="P735" s="213"/>
      <c r="Q735" s="213"/>
      <c r="R735" s="213"/>
      <c r="S735" s="213"/>
      <c r="T735" s="214"/>
      <c r="AT735" s="215" t="s">
        <v>136</v>
      </c>
      <c r="AU735" s="215" t="s">
        <v>88</v>
      </c>
      <c r="AV735" s="13" t="s">
        <v>88</v>
      </c>
      <c r="AW735" s="13" t="s">
        <v>38</v>
      </c>
      <c r="AX735" s="13" t="s">
        <v>78</v>
      </c>
      <c r="AY735" s="215" t="s">
        <v>123</v>
      </c>
    </row>
    <row r="736" spans="1:65" s="13" customFormat="1" ht="11.25">
      <c r="B736" s="205"/>
      <c r="C736" s="206"/>
      <c r="D736" s="200" t="s">
        <v>136</v>
      </c>
      <c r="E736" s="207" t="s">
        <v>40</v>
      </c>
      <c r="F736" s="208" t="s">
        <v>946</v>
      </c>
      <c r="G736" s="206"/>
      <c r="H736" s="209">
        <v>42.24</v>
      </c>
      <c r="I736" s="210"/>
      <c r="J736" s="206"/>
      <c r="K736" s="206"/>
      <c r="L736" s="211"/>
      <c r="M736" s="212"/>
      <c r="N736" s="213"/>
      <c r="O736" s="213"/>
      <c r="P736" s="213"/>
      <c r="Q736" s="213"/>
      <c r="R736" s="213"/>
      <c r="S736" s="213"/>
      <c r="T736" s="214"/>
      <c r="AT736" s="215" t="s">
        <v>136</v>
      </c>
      <c r="AU736" s="215" t="s">
        <v>88</v>
      </c>
      <c r="AV736" s="13" t="s">
        <v>88</v>
      </c>
      <c r="AW736" s="13" t="s">
        <v>38</v>
      </c>
      <c r="AX736" s="13" t="s">
        <v>78</v>
      </c>
      <c r="AY736" s="215" t="s">
        <v>123</v>
      </c>
    </row>
    <row r="737" spans="1:65" s="13" customFormat="1" ht="22.5">
      <c r="B737" s="205"/>
      <c r="C737" s="206"/>
      <c r="D737" s="200" t="s">
        <v>136</v>
      </c>
      <c r="E737" s="207" t="s">
        <v>40</v>
      </c>
      <c r="F737" s="208" t="s">
        <v>947</v>
      </c>
      <c r="G737" s="206"/>
      <c r="H737" s="209">
        <v>30.126000000000001</v>
      </c>
      <c r="I737" s="210"/>
      <c r="J737" s="206"/>
      <c r="K737" s="206"/>
      <c r="L737" s="211"/>
      <c r="M737" s="212"/>
      <c r="N737" s="213"/>
      <c r="O737" s="213"/>
      <c r="P737" s="213"/>
      <c r="Q737" s="213"/>
      <c r="R737" s="213"/>
      <c r="S737" s="213"/>
      <c r="T737" s="214"/>
      <c r="AT737" s="215" t="s">
        <v>136</v>
      </c>
      <c r="AU737" s="215" t="s">
        <v>88</v>
      </c>
      <c r="AV737" s="13" t="s">
        <v>88</v>
      </c>
      <c r="AW737" s="13" t="s">
        <v>38</v>
      </c>
      <c r="AX737" s="13" t="s">
        <v>78</v>
      </c>
      <c r="AY737" s="215" t="s">
        <v>123</v>
      </c>
    </row>
    <row r="738" spans="1:65" s="2" customFormat="1" ht="21.75" customHeight="1">
      <c r="A738" s="34"/>
      <c r="B738" s="35"/>
      <c r="C738" s="187" t="s">
        <v>948</v>
      </c>
      <c r="D738" s="187" t="s">
        <v>126</v>
      </c>
      <c r="E738" s="188" t="s">
        <v>949</v>
      </c>
      <c r="F738" s="189" t="s">
        <v>950</v>
      </c>
      <c r="G738" s="190" t="s">
        <v>199</v>
      </c>
      <c r="H738" s="191">
        <v>277.70100000000002</v>
      </c>
      <c r="I738" s="192"/>
      <c r="J738" s="193">
        <f>ROUND(I738*H738,2)</f>
        <v>0</v>
      </c>
      <c r="K738" s="189" t="s">
        <v>130</v>
      </c>
      <c r="L738" s="39"/>
      <c r="M738" s="194" t="s">
        <v>40</v>
      </c>
      <c r="N738" s="195" t="s">
        <v>49</v>
      </c>
      <c r="O738" s="64"/>
      <c r="P738" s="196">
        <f>O738*H738</f>
        <v>0</v>
      </c>
      <c r="Q738" s="196">
        <v>1.2999999999999999E-4</v>
      </c>
      <c r="R738" s="196">
        <f>Q738*H738</f>
        <v>3.6101130000000002E-2</v>
      </c>
      <c r="S738" s="196">
        <v>0</v>
      </c>
      <c r="T738" s="197">
        <f>S738*H738</f>
        <v>0</v>
      </c>
      <c r="U738" s="34"/>
      <c r="V738" s="34"/>
      <c r="W738" s="34"/>
      <c r="X738" s="34"/>
      <c r="Y738" s="34"/>
      <c r="Z738" s="34"/>
      <c r="AA738" s="34"/>
      <c r="AB738" s="34"/>
      <c r="AC738" s="34"/>
      <c r="AD738" s="34"/>
      <c r="AE738" s="34"/>
      <c r="AR738" s="198" t="s">
        <v>293</v>
      </c>
      <c r="AT738" s="198" t="s">
        <v>126</v>
      </c>
      <c r="AU738" s="198" t="s">
        <v>88</v>
      </c>
      <c r="AY738" s="17" t="s">
        <v>123</v>
      </c>
      <c r="BE738" s="199">
        <f>IF(N738="základní",J738,0)</f>
        <v>0</v>
      </c>
      <c r="BF738" s="199">
        <f>IF(N738="snížená",J738,0)</f>
        <v>0</v>
      </c>
      <c r="BG738" s="199">
        <f>IF(N738="zákl. přenesená",J738,0)</f>
        <v>0</v>
      </c>
      <c r="BH738" s="199">
        <f>IF(N738="sníž. přenesená",J738,0)</f>
        <v>0</v>
      </c>
      <c r="BI738" s="199">
        <f>IF(N738="nulová",J738,0)</f>
        <v>0</v>
      </c>
      <c r="BJ738" s="17" t="s">
        <v>86</v>
      </c>
      <c r="BK738" s="199">
        <f>ROUND(I738*H738,2)</f>
        <v>0</v>
      </c>
      <c r="BL738" s="17" t="s">
        <v>293</v>
      </c>
      <c r="BM738" s="198" t="s">
        <v>951</v>
      </c>
    </row>
    <row r="739" spans="1:65" s="2" customFormat="1" ht="11.25">
      <c r="A739" s="34"/>
      <c r="B739" s="35"/>
      <c r="C739" s="36"/>
      <c r="D739" s="200" t="s">
        <v>133</v>
      </c>
      <c r="E739" s="36"/>
      <c r="F739" s="201" t="s">
        <v>952</v>
      </c>
      <c r="G739" s="36"/>
      <c r="H739" s="36"/>
      <c r="I739" s="108"/>
      <c r="J739" s="36"/>
      <c r="K739" s="36"/>
      <c r="L739" s="39"/>
      <c r="M739" s="202"/>
      <c r="N739" s="203"/>
      <c r="O739" s="64"/>
      <c r="P739" s="64"/>
      <c r="Q739" s="64"/>
      <c r="R739" s="64"/>
      <c r="S739" s="64"/>
      <c r="T739" s="65"/>
      <c r="U739" s="34"/>
      <c r="V739" s="34"/>
      <c r="W739" s="34"/>
      <c r="X739" s="34"/>
      <c r="Y739" s="34"/>
      <c r="Z739" s="34"/>
      <c r="AA739" s="34"/>
      <c r="AB739" s="34"/>
      <c r="AC739" s="34"/>
      <c r="AD739" s="34"/>
      <c r="AE739" s="34"/>
      <c r="AT739" s="17" t="s">
        <v>133</v>
      </c>
      <c r="AU739" s="17" t="s">
        <v>88</v>
      </c>
    </row>
    <row r="740" spans="1:65" s="14" customFormat="1" ht="11.25">
      <c r="B740" s="216"/>
      <c r="C740" s="217"/>
      <c r="D740" s="200" t="s">
        <v>136</v>
      </c>
      <c r="E740" s="218" t="s">
        <v>40</v>
      </c>
      <c r="F740" s="219" t="s">
        <v>953</v>
      </c>
      <c r="G740" s="217"/>
      <c r="H740" s="218" t="s">
        <v>40</v>
      </c>
      <c r="I740" s="220"/>
      <c r="J740" s="217"/>
      <c r="K740" s="217"/>
      <c r="L740" s="221"/>
      <c r="M740" s="222"/>
      <c r="N740" s="223"/>
      <c r="O740" s="223"/>
      <c r="P740" s="223"/>
      <c r="Q740" s="223"/>
      <c r="R740" s="223"/>
      <c r="S740" s="223"/>
      <c r="T740" s="224"/>
      <c r="AT740" s="225" t="s">
        <v>136</v>
      </c>
      <c r="AU740" s="225" t="s">
        <v>88</v>
      </c>
      <c r="AV740" s="14" t="s">
        <v>86</v>
      </c>
      <c r="AW740" s="14" t="s">
        <v>38</v>
      </c>
      <c r="AX740" s="14" t="s">
        <v>78</v>
      </c>
      <c r="AY740" s="225" t="s">
        <v>123</v>
      </c>
    </row>
    <row r="741" spans="1:65" s="13" customFormat="1" ht="11.25">
      <c r="B741" s="205"/>
      <c r="C741" s="206"/>
      <c r="D741" s="200" t="s">
        <v>136</v>
      </c>
      <c r="E741" s="207" t="s">
        <v>40</v>
      </c>
      <c r="F741" s="208" t="s">
        <v>944</v>
      </c>
      <c r="G741" s="206"/>
      <c r="H741" s="209">
        <v>12.48</v>
      </c>
      <c r="I741" s="210"/>
      <c r="J741" s="206"/>
      <c r="K741" s="206"/>
      <c r="L741" s="211"/>
      <c r="M741" s="212"/>
      <c r="N741" s="213"/>
      <c r="O741" s="213"/>
      <c r="P741" s="213"/>
      <c r="Q741" s="213"/>
      <c r="R741" s="213"/>
      <c r="S741" s="213"/>
      <c r="T741" s="214"/>
      <c r="AT741" s="215" t="s">
        <v>136</v>
      </c>
      <c r="AU741" s="215" t="s">
        <v>88</v>
      </c>
      <c r="AV741" s="13" t="s">
        <v>88</v>
      </c>
      <c r="AW741" s="13" t="s">
        <v>38</v>
      </c>
      <c r="AX741" s="13" t="s">
        <v>78</v>
      </c>
      <c r="AY741" s="215" t="s">
        <v>123</v>
      </c>
    </row>
    <row r="742" spans="1:65" s="13" customFormat="1" ht="11.25">
      <c r="B742" s="205"/>
      <c r="C742" s="206"/>
      <c r="D742" s="200" t="s">
        <v>136</v>
      </c>
      <c r="E742" s="207" t="s">
        <v>40</v>
      </c>
      <c r="F742" s="208" t="s">
        <v>945</v>
      </c>
      <c r="G742" s="206"/>
      <c r="H742" s="209">
        <v>19.98</v>
      </c>
      <c r="I742" s="210"/>
      <c r="J742" s="206"/>
      <c r="K742" s="206"/>
      <c r="L742" s="211"/>
      <c r="M742" s="212"/>
      <c r="N742" s="213"/>
      <c r="O742" s="213"/>
      <c r="P742" s="213"/>
      <c r="Q742" s="213"/>
      <c r="R742" s="213"/>
      <c r="S742" s="213"/>
      <c r="T742" s="214"/>
      <c r="AT742" s="215" t="s">
        <v>136</v>
      </c>
      <c r="AU742" s="215" t="s">
        <v>88</v>
      </c>
      <c r="AV742" s="13" t="s">
        <v>88</v>
      </c>
      <c r="AW742" s="13" t="s">
        <v>38</v>
      </c>
      <c r="AX742" s="13" t="s">
        <v>78</v>
      </c>
      <c r="AY742" s="215" t="s">
        <v>123</v>
      </c>
    </row>
    <row r="743" spans="1:65" s="13" customFormat="1" ht="11.25">
      <c r="B743" s="205"/>
      <c r="C743" s="206"/>
      <c r="D743" s="200" t="s">
        <v>136</v>
      </c>
      <c r="E743" s="207" t="s">
        <v>40</v>
      </c>
      <c r="F743" s="208" t="s">
        <v>946</v>
      </c>
      <c r="G743" s="206"/>
      <c r="H743" s="209">
        <v>42.24</v>
      </c>
      <c r="I743" s="210"/>
      <c r="J743" s="206"/>
      <c r="K743" s="206"/>
      <c r="L743" s="211"/>
      <c r="M743" s="212"/>
      <c r="N743" s="213"/>
      <c r="O743" s="213"/>
      <c r="P743" s="213"/>
      <c r="Q743" s="213"/>
      <c r="R743" s="213"/>
      <c r="S743" s="213"/>
      <c r="T743" s="214"/>
      <c r="AT743" s="215" t="s">
        <v>136</v>
      </c>
      <c r="AU743" s="215" t="s">
        <v>88</v>
      </c>
      <c r="AV743" s="13" t="s">
        <v>88</v>
      </c>
      <c r="AW743" s="13" t="s">
        <v>38</v>
      </c>
      <c r="AX743" s="13" t="s">
        <v>78</v>
      </c>
      <c r="AY743" s="215" t="s">
        <v>123</v>
      </c>
    </row>
    <row r="744" spans="1:65" s="13" customFormat="1" ht="22.5">
      <c r="B744" s="205"/>
      <c r="C744" s="206"/>
      <c r="D744" s="200" t="s">
        <v>136</v>
      </c>
      <c r="E744" s="207" t="s">
        <v>40</v>
      </c>
      <c r="F744" s="208" t="s">
        <v>947</v>
      </c>
      <c r="G744" s="206"/>
      <c r="H744" s="209">
        <v>30.126000000000001</v>
      </c>
      <c r="I744" s="210"/>
      <c r="J744" s="206"/>
      <c r="K744" s="206"/>
      <c r="L744" s="211"/>
      <c r="M744" s="212"/>
      <c r="N744" s="213"/>
      <c r="O744" s="213"/>
      <c r="P744" s="213"/>
      <c r="Q744" s="213"/>
      <c r="R744" s="213"/>
      <c r="S744" s="213"/>
      <c r="T744" s="214"/>
      <c r="AT744" s="215" t="s">
        <v>136</v>
      </c>
      <c r="AU744" s="215" t="s">
        <v>88</v>
      </c>
      <c r="AV744" s="13" t="s">
        <v>88</v>
      </c>
      <c r="AW744" s="13" t="s">
        <v>38</v>
      </c>
      <c r="AX744" s="13" t="s">
        <v>78</v>
      </c>
      <c r="AY744" s="215" t="s">
        <v>123</v>
      </c>
    </row>
    <row r="745" spans="1:65" s="14" customFormat="1" ht="11.25">
      <c r="B745" s="216"/>
      <c r="C745" s="217"/>
      <c r="D745" s="200" t="s">
        <v>136</v>
      </c>
      <c r="E745" s="218" t="s">
        <v>40</v>
      </c>
      <c r="F745" s="219" t="s">
        <v>954</v>
      </c>
      <c r="G745" s="217"/>
      <c r="H745" s="218" t="s">
        <v>40</v>
      </c>
      <c r="I745" s="220"/>
      <c r="J745" s="217"/>
      <c r="K745" s="217"/>
      <c r="L745" s="221"/>
      <c r="M745" s="222"/>
      <c r="N745" s="223"/>
      <c r="O745" s="223"/>
      <c r="P745" s="223"/>
      <c r="Q745" s="223"/>
      <c r="R745" s="223"/>
      <c r="S745" s="223"/>
      <c r="T745" s="224"/>
      <c r="AT745" s="225" t="s">
        <v>136</v>
      </c>
      <c r="AU745" s="225" t="s">
        <v>88</v>
      </c>
      <c r="AV745" s="14" t="s">
        <v>86</v>
      </c>
      <c r="AW745" s="14" t="s">
        <v>38</v>
      </c>
      <c r="AX745" s="14" t="s">
        <v>78</v>
      </c>
      <c r="AY745" s="225" t="s">
        <v>123</v>
      </c>
    </row>
    <row r="746" spans="1:65" s="13" customFormat="1" ht="11.25">
      <c r="B746" s="205"/>
      <c r="C746" s="206"/>
      <c r="D746" s="200" t="s">
        <v>136</v>
      </c>
      <c r="E746" s="207" t="s">
        <v>40</v>
      </c>
      <c r="F746" s="208" t="s">
        <v>549</v>
      </c>
      <c r="G746" s="206"/>
      <c r="H746" s="209">
        <v>29.315000000000001</v>
      </c>
      <c r="I746" s="210"/>
      <c r="J746" s="206"/>
      <c r="K746" s="206"/>
      <c r="L746" s="211"/>
      <c r="M746" s="212"/>
      <c r="N746" s="213"/>
      <c r="O746" s="213"/>
      <c r="P746" s="213"/>
      <c r="Q746" s="213"/>
      <c r="R746" s="213"/>
      <c r="S746" s="213"/>
      <c r="T746" s="214"/>
      <c r="AT746" s="215" t="s">
        <v>136</v>
      </c>
      <c r="AU746" s="215" t="s">
        <v>88</v>
      </c>
      <c r="AV746" s="13" t="s">
        <v>88</v>
      </c>
      <c r="AW746" s="13" t="s">
        <v>38</v>
      </c>
      <c r="AX746" s="13" t="s">
        <v>78</v>
      </c>
      <c r="AY746" s="215" t="s">
        <v>123</v>
      </c>
    </row>
    <row r="747" spans="1:65" s="13" customFormat="1" ht="11.25">
      <c r="B747" s="205"/>
      <c r="C747" s="206"/>
      <c r="D747" s="200" t="s">
        <v>136</v>
      </c>
      <c r="E747" s="207" t="s">
        <v>40</v>
      </c>
      <c r="F747" s="208" t="s">
        <v>550</v>
      </c>
      <c r="G747" s="206"/>
      <c r="H747" s="209">
        <v>49.93</v>
      </c>
      <c r="I747" s="210"/>
      <c r="J747" s="206"/>
      <c r="K747" s="206"/>
      <c r="L747" s="211"/>
      <c r="M747" s="212"/>
      <c r="N747" s="213"/>
      <c r="O747" s="213"/>
      <c r="P747" s="213"/>
      <c r="Q747" s="213"/>
      <c r="R747" s="213"/>
      <c r="S747" s="213"/>
      <c r="T747" s="214"/>
      <c r="AT747" s="215" t="s">
        <v>136</v>
      </c>
      <c r="AU747" s="215" t="s">
        <v>88</v>
      </c>
      <c r="AV747" s="13" t="s">
        <v>88</v>
      </c>
      <c r="AW747" s="13" t="s">
        <v>38</v>
      </c>
      <c r="AX747" s="13" t="s">
        <v>78</v>
      </c>
      <c r="AY747" s="215" t="s">
        <v>123</v>
      </c>
    </row>
    <row r="748" spans="1:65" s="13" customFormat="1" ht="22.5">
      <c r="B748" s="205"/>
      <c r="C748" s="206"/>
      <c r="D748" s="200" t="s">
        <v>136</v>
      </c>
      <c r="E748" s="207" t="s">
        <v>40</v>
      </c>
      <c r="F748" s="208" t="s">
        <v>551</v>
      </c>
      <c r="G748" s="206"/>
      <c r="H748" s="209">
        <v>93.63</v>
      </c>
      <c r="I748" s="210"/>
      <c r="J748" s="206"/>
      <c r="K748" s="206"/>
      <c r="L748" s="211"/>
      <c r="M748" s="212"/>
      <c r="N748" s="213"/>
      <c r="O748" s="213"/>
      <c r="P748" s="213"/>
      <c r="Q748" s="213"/>
      <c r="R748" s="213"/>
      <c r="S748" s="213"/>
      <c r="T748" s="214"/>
      <c r="AT748" s="215" t="s">
        <v>136</v>
      </c>
      <c r="AU748" s="215" t="s">
        <v>88</v>
      </c>
      <c r="AV748" s="13" t="s">
        <v>88</v>
      </c>
      <c r="AW748" s="13" t="s">
        <v>38</v>
      </c>
      <c r="AX748" s="13" t="s">
        <v>78</v>
      </c>
      <c r="AY748" s="215" t="s">
        <v>123</v>
      </c>
    </row>
    <row r="749" spans="1:65" s="2" customFormat="1" ht="21.75" customHeight="1">
      <c r="A749" s="34"/>
      <c r="B749" s="35"/>
      <c r="C749" s="187" t="s">
        <v>955</v>
      </c>
      <c r="D749" s="187" t="s">
        <v>126</v>
      </c>
      <c r="E749" s="188" t="s">
        <v>956</v>
      </c>
      <c r="F749" s="189" t="s">
        <v>957</v>
      </c>
      <c r="G749" s="190" t="s">
        <v>199</v>
      </c>
      <c r="H749" s="191">
        <v>555.40200000000004</v>
      </c>
      <c r="I749" s="192"/>
      <c r="J749" s="193">
        <f>ROUND(I749*H749,2)</f>
        <v>0</v>
      </c>
      <c r="K749" s="189" t="s">
        <v>130</v>
      </c>
      <c r="L749" s="39"/>
      <c r="M749" s="194" t="s">
        <v>40</v>
      </c>
      <c r="N749" s="195" t="s">
        <v>49</v>
      </c>
      <c r="O749" s="64"/>
      <c r="P749" s="196">
        <f>O749*H749</f>
        <v>0</v>
      </c>
      <c r="Q749" s="196">
        <v>1.1E-4</v>
      </c>
      <c r="R749" s="196">
        <f>Q749*H749</f>
        <v>6.1094220000000005E-2</v>
      </c>
      <c r="S749" s="196">
        <v>0</v>
      </c>
      <c r="T749" s="197">
        <f>S749*H749</f>
        <v>0</v>
      </c>
      <c r="U749" s="34"/>
      <c r="V749" s="34"/>
      <c r="W749" s="34"/>
      <c r="X749" s="34"/>
      <c r="Y749" s="34"/>
      <c r="Z749" s="34"/>
      <c r="AA749" s="34"/>
      <c r="AB749" s="34"/>
      <c r="AC749" s="34"/>
      <c r="AD749" s="34"/>
      <c r="AE749" s="34"/>
      <c r="AR749" s="198" t="s">
        <v>293</v>
      </c>
      <c r="AT749" s="198" t="s">
        <v>126</v>
      </c>
      <c r="AU749" s="198" t="s">
        <v>88</v>
      </c>
      <c r="AY749" s="17" t="s">
        <v>123</v>
      </c>
      <c r="BE749" s="199">
        <f>IF(N749="základní",J749,0)</f>
        <v>0</v>
      </c>
      <c r="BF749" s="199">
        <f>IF(N749="snížená",J749,0)</f>
        <v>0</v>
      </c>
      <c r="BG749" s="199">
        <f>IF(N749="zákl. přenesená",J749,0)</f>
        <v>0</v>
      </c>
      <c r="BH749" s="199">
        <f>IF(N749="sníž. přenesená",J749,0)</f>
        <v>0</v>
      </c>
      <c r="BI749" s="199">
        <f>IF(N749="nulová",J749,0)</f>
        <v>0</v>
      </c>
      <c r="BJ749" s="17" t="s">
        <v>86</v>
      </c>
      <c r="BK749" s="199">
        <f>ROUND(I749*H749,2)</f>
        <v>0</v>
      </c>
      <c r="BL749" s="17" t="s">
        <v>293</v>
      </c>
      <c r="BM749" s="198" t="s">
        <v>958</v>
      </c>
    </row>
    <row r="750" spans="1:65" s="2" customFormat="1" ht="11.25">
      <c r="A750" s="34"/>
      <c r="B750" s="35"/>
      <c r="C750" s="36"/>
      <c r="D750" s="200" t="s">
        <v>133</v>
      </c>
      <c r="E750" s="36"/>
      <c r="F750" s="201" t="s">
        <v>959</v>
      </c>
      <c r="G750" s="36"/>
      <c r="H750" s="36"/>
      <c r="I750" s="108"/>
      <c r="J750" s="36"/>
      <c r="K750" s="36"/>
      <c r="L750" s="39"/>
      <c r="M750" s="202"/>
      <c r="N750" s="203"/>
      <c r="O750" s="64"/>
      <c r="P750" s="64"/>
      <c r="Q750" s="64"/>
      <c r="R750" s="64"/>
      <c r="S750" s="64"/>
      <c r="T750" s="65"/>
      <c r="U750" s="34"/>
      <c r="V750" s="34"/>
      <c r="W750" s="34"/>
      <c r="X750" s="34"/>
      <c r="Y750" s="34"/>
      <c r="Z750" s="34"/>
      <c r="AA750" s="34"/>
      <c r="AB750" s="34"/>
      <c r="AC750" s="34"/>
      <c r="AD750" s="34"/>
      <c r="AE750" s="34"/>
      <c r="AT750" s="17" t="s">
        <v>133</v>
      </c>
      <c r="AU750" s="17" t="s">
        <v>88</v>
      </c>
    </row>
    <row r="751" spans="1:65" s="14" customFormat="1" ht="11.25">
      <c r="B751" s="216"/>
      <c r="C751" s="217"/>
      <c r="D751" s="200" t="s">
        <v>136</v>
      </c>
      <c r="E751" s="218" t="s">
        <v>40</v>
      </c>
      <c r="F751" s="219" t="s">
        <v>953</v>
      </c>
      <c r="G751" s="217"/>
      <c r="H751" s="218" t="s">
        <v>40</v>
      </c>
      <c r="I751" s="220"/>
      <c r="J751" s="217"/>
      <c r="K751" s="217"/>
      <c r="L751" s="221"/>
      <c r="M751" s="222"/>
      <c r="N751" s="223"/>
      <c r="O751" s="223"/>
      <c r="P751" s="223"/>
      <c r="Q751" s="223"/>
      <c r="R751" s="223"/>
      <c r="S751" s="223"/>
      <c r="T751" s="224"/>
      <c r="AT751" s="225" t="s">
        <v>136</v>
      </c>
      <c r="AU751" s="225" t="s">
        <v>88</v>
      </c>
      <c r="AV751" s="14" t="s">
        <v>86</v>
      </c>
      <c r="AW751" s="14" t="s">
        <v>38</v>
      </c>
      <c r="AX751" s="14" t="s">
        <v>78</v>
      </c>
      <c r="AY751" s="225" t="s">
        <v>123</v>
      </c>
    </row>
    <row r="752" spans="1:65" s="13" customFormat="1" ht="11.25">
      <c r="B752" s="205"/>
      <c r="C752" s="206"/>
      <c r="D752" s="200" t="s">
        <v>136</v>
      </c>
      <c r="E752" s="207" t="s">
        <v>40</v>
      </c>
      <c r="F752" s="208" t="s">
        <v>944</v>
      </c>
      <c r="G752" s="206"/>
      <c r="H752" s="209">
        <v>12.48</v>
      </c>
      <c r="I752" s="210"/>
      <c r="J752" s="206"/>
      <c r="K752" s="206"/>
      <c r="L752" s="211"/>
      <c r="M752" s="212"/>
      <c r="N752" s="213"/>
      <c r="O752" s="213"/>
      <c r="P752" s="213"/>
      <c r="Q752" s="213"/>
      <c r="R752" s="213"/>
      <c r="S752" s="213"/>
      <c r="T752" s="214"/>
      <c r="AT752" s="215" t="s">
        <v>136</v>
      </c>
      <c r="AU752" s="215" t="s">
        <v>88</v>
      </c>
      <c r="AV752" s="13" t="s">
        <v>88</v>
      </c>
      <c r="AW752" s="13" t="s">
        <v>38</v>
      </c>
      <c r="AX752" s="13" t="s">
        <v>78</v>
      </c>
      <c r="AY752" s="215" t="s">
        <v>123</v>
      </c>
    </row>
    <row r="753" spans="1:65" s="13" customFormat="1" ht="11.25">
      <c r="B753" s="205"/>
      <c r="C753" s="206"/>
      <c r="D753" s="200" t="s">
        <v>136</v>
      </c>
      <c r="E753" s="207" t="s">
        <v>40</v>
      </c>
      <c r="F753" s="208" t="s">
        <v>945</v>
      </c>
      <c r="G753" s="206"/>
      <c r="H753" s="209">
        <v>19.98</v>
      </c>
      <c r="I753" s="210"/>
      <c r="J753" s="206"/>
      <c r="K753" s="206"/>
      <c r="L753" s="211"/>
      <c r="M753" s="212"/>
      <c r="N753" s="213"/>
      <c r="O753" s="213"/>
      <c r="P753" s="213"/>
      <c r="Q753" s="213"/>
      <c r="R753" s="213"/>
      <c r="S753" s="213"/>
      <c r="T753" s="214"/>
      <c r="AT753" s="215" t="s">
        <v>136</v>
      </c>
      <c r="AU753" s="215" t="s">
        <v>88</v>
      </c>
      <c r="AV753" s="13" t="s">
        <v>88</v>
      </c>
      <c r="AW753" s="13" t="s">
        <v>38</v>
      </c>
      <c r="AX753" s="13" t="s">
        <v>78</v>
      </c>
      <c r="AY753" s="215" t="s">
        <v>123</v>
      </c>
    </row>
    <row r="754" spans="1:65" s="13" customFormat="1" ht="11.25">
      <c r="B754" s="205"/>
      <c r="C754" s="206"/>
      <c r="D754" s="200" t="s">
        <v>136</v>
      </c>
      <c r="E754" s="207" t="s">
        <v>40</v>
      </c>
      <c r="F754" s="208" t="s">
        <v>946</v>
      </c>
      <c r="G754" s="206"/>
      <c r="H754" s="209">
        <v>42.24</v>
      </c>
      <c r="I754" s="210"/>
      <c r="J754" s="206"/>
      <c r="K754" s="206"/>
      <c r="L754" s="211"/>
      <c r="M754" s="212"/>
      <c r="N754" s="213"/>
      <c r="O754" s="213"/>
      <c r="P754" s="213"/>
      <c r="Q754" s="213"/>
      <c r="R754" s="213"/>
      <c r="S754" s="213"/>
      <c r="T754" s="214"/>
      <c r="AT754" s="215" t="s">
        <v>136</v>
      </c>
      <c r="AU754" s="215" t="s">
        <v>88</v>
      </c>
      <c r="AV754" s="13" t="s">
        <v>88</v>
      </c>
      <c r="AW754" s="13" t="s">
        <v>38</v>
      </c>
      <c r="AX754" s="13" t="s">
        <v>78</v>
      </c>
      <c r="AY754" s="215" t="s">
        <v>123</v>
      </c>
    </row>
    <row r="755" spans="1:65" s="13" customFormat="1" ht="22.5">
      <c r="B755" s="205"/>
      <c r="C755" s="206"/>
      <c r="D755" s="200" t="s">
        <v>136</v>
      </c>
      <c r="E755" s="207" t="s">
        <v>40</v>
      </c>
      <c r="F755" s="208" t="s">
        <v>947</v>
      </c>
      <c r="G755" s="206"/>
      <c r="H755" s="209">
        <v>30.126000000000001</v>
      </c>
      <c r="I755" s="210"/>
      <c r="J755" s="206"/>
      <c r="K755" s="206"/>
      <c r="L755" s="211"/>
      <c r="M755" s="212"/>
      <c r="N755" s="213"/>
      <c r="O755" s="213"/>
      <c r="P755" s="213"/>
      <c r="Q755" s="213"/>
      <c r="R755" s="213"/>
      <c r="S755" s="213"/>
      <c r="T755" s="214"/>
      <c r="AT755" s="215" t="s">
        <v>136</v>
      </c>
      <c r="AU755" s="215" t="s">
        <v>88</v>
      </c>
      <c r="AV755" s="13" t="s">
        <v>88</v>
      </c>
      <c r="AW755" s="13" t="s">
        <v>38</v>
      </c>
      <c r="AX755" s="13" t="s">
        <v>78</v>
      </c>
      <c r="AY755" s="215" t="s">
        <v>123</v>
      </c>
    </row>
    <row r="756" spans="1:65" s="14" customFormat="1" ht="11.25">
      <c r="B756" s="216"/>
      <c r="C756" s="217"/>
      <c r="D756" s="200" t="s">
        <v>136</v>
      </c>
      <c r="E756" s="218" t="s">
        <v>40</v>
      </c>
      <c r="F756" s="219" t="s">
        <v>954</v>
      </c>
      <c r="G756" s="217"/>
      <c r="H756" s="218" t="s">
        <v>40</v>
      </c>
      <c r="I756" s="220"/>
      <c r="J756" s="217"/>
      <c r="K756" s="217"/>
      <c r="L756" s="221"/>
      <c r="M756" s="222"/>
      <c r="N756" s="223"/>
      <c r="O756" s="223"/>
      <c r="P756" s="223"/>
      <c r="Q756" s="223"/>
      <c r="R756" s="223"/>
      <c r="S756" s="223"/>
      <c r="T756" s="224"/>
      <c r="AT756" s="225" t="s">
        <v>136</v>
      </c>
      <c r="AU756" s="225" t="s">
        <v>88</v>
      </c>
      <c r="AV756" s="14" t="s">
        <v>86</v>
      </c>
      <c r="AW756" s="14" t="s">
        <v>38</v>
      </c>
      <c r="AX756" s="14" t="s">
        <v>78</v>
      </c>
      <c r="AY756" s="225" t="s">
        <v>123</v>
      </c>
    </row>
    <row r="757" spans="1:65" s="13" customFormat="1" ht="11.25">
      <c r="B757" s="205"/>
      <c r="C757" s="206"/>
      <c r="D757" s="200" t="s">
        <v>136</v>
      </c>
      <c r="E757" s="207" t="s">
        <v>40</v>
      </c>
      <c r="F757" s="208" t="s">
        <v>549</v>
      </c>
      <c r="G757" s="206"/>
      <c r="H757" s="209">
        <v>29.315000000000001</v>
      </c>
      <c r="I757" s="210"/>
      <c r="J757" s="206"/>
      <c r="K757" s="206"/>
      <c r="L757" s="211"/>
      <c r="M757" s="212"/>
      <c r="N757" s="213"/>
      <c r="O757" s="213"/>
      <c r="P757" s="213"/>
      <c r="Q757" s="213"/>
      <c r="R757" s="213"/>
      <c r="S757" s="213"/>
      <c r="T757" s="214"/>
      <c r="AT757" s="215" t="s">
        <v>136</v>
      </c>
      <c r="AU757" s="215" t="s">
        <v>88</v>
      </c>
      <c r="AV757" s="13" t="s">
        <v>88</v>
      </c>
      <c r="AW757" s="13" t="s">
        <v>38</v>
      </c>
      <c r="AX757" s="13" t="s">
        <v>78</v>
      </c>
      <c r="AY757" s="215" t="s">
        <v>123</v>
      </c>
    </row>
    <row r="758" spans="1:65" s="13" customFormat="1" ht="11.25">
      <c r="B758" s="205"/>
      <c r="C758" s="206"/>
      <c r="D758" s="200" t="s">
        <v>136</v>
      </c>
      <c r="E758" s="207" t="s">
        <v>40</v>
      </c>
      <c r="F758" s="208" t="s">
        <v>550</v>
      </c>
      <c r="G758" s="206"/>
      <c r="H758" s="209">
        <v>49.93</v>
      </c>
      <c r="I758" s="210"/>
      <c r="J758" s="206"/>
      <c r="K758" s="206"/>
      <c r="L758" s="211"/>
      <c r="M758" s="212"/>
      <c r="N758" s="213"/>
      <c r="O758" s="213"/>
      <c r="P758" s="213"/>
      <c r="Q758" s="213"/>
      <c r="R758" s="213"/>
      <c r="S758" s="213"/>
      <c r="T758" s="214"/>
      <c r="AT758" s="215" t="s">
        <v>136</v>
      </c>
      <c r="AU758" s="215" t="s">
        <v>88</v>
      </c>
      <c r="AV758" s="13" t="s">
        <v>88</v>
      </c>
      <c r="AW758" s="13" t="s">
        <v>38</v>
      </c>
      <c r="AX758" s="13" t="s">
        <v>78</v>
      </c>
      <c r="AY758" s="215" t="s">
        <v>123</v>
      </c>
    </row>
    <row r="759" spans="1:65" s="13" customFormat="1" ht="22.5">
      <c r="B759" s="205"/>
      <c r="C759" s="206"/>
      <c r="D759" s="200" t="s">
        <v>136</v>
      </c>
      <c r="E759" s="207" t="s">
        <v>40</v>
      </c>
      <c r="F759" s="208" t="s">
        <v>551</v>
      </c>
      <c r="G759" s="206"/>
      <c r="H759" s="209">
        <v>93.63</v>
      </c>
      <c r="I759" s="210"/>
      <c r="J759" s="206"/>
      <c r="K759" s="206"/>
      <c r="L759" s="211"/>
      <c r="M759" s="212"/>
      <c r="N759" s="213"/>
      <c r="O759" s="213"/>
      <c r="P759" s="213"/>
      <c r="Q759" s="213"/>
      <c r="R759" s="213"/>
      <c r="S759" s="213"/>
      <c r="T759" s="214"/>
      <c r="AT759" s="215" t="s">
        <v>136</v>
      </c>
      <c r="AU759" s="215" t="s">
        <v>88</v>
      </c>
      <c r="AV759" s="13" t="s">
        <v>88</v>
      </c>
      <c r="AW759" s="13" t="s">
        <v>38</v>
      </c>
      <c r="AX759" s="13" t="s">
        <v>78</v>
      </c>
      <c r="AY759" s="215" t="s">
        <v>123</v>
      </c>
    </row>
    <row r="760" spans="1:65" s="13" customFormat="1" ht="11.25">
      <c r="B760" s="205"/>
      <c r="C760" s="206"/>
      <c r="D760" s="200" t="s">
        <v>136</v>
      </c>
      <c r="E760" s="206"/>
      <c r="F760" s="208" t="s">
        <v>960</v>
      </c>
      <c r="G760" s="206"/>
      <c r="H760" s="209">
        <v>555.40200000000004</v>
      </c>
      <c r="I760" s="210"/>
      <c r="J760" s="206"/>
      <c r="K760" s="206"/>
      <c r="L760" s="211"/>
      <c r="M760" s="212"/>
      <c r="N760" s="213"/>
      <c r="O760" s="213"/>
      <c r="P760" s="213"/>
      <c r="Q760" s="213"/>
      <c r="R760" s="213"/>
      <c r="S760" s="213"/>
      <c r="T760" s="214"/>
      <c r="AT760" s="215" t="s">
        <v>136</v>
      </c>
      <c r="AU760" s="215" t="s">
        <v>88</v>
      </c>
      <c r="AV760" s="13" t="s">
        <v>88</v>
      </c>
      <c r="AW760" s="13" t="s">
        <v>4</v>
      </c>
      <c r="AX760" s="13" t="s">
        <v>86</v>
      </c>
      <c r="AY760" s="215" t="s">
        <v>123</v>
      </c>
    </row>
    <row r="761" spans="1:65" s="12" customFormat="1" ht="25.9" customHeight="1">
      <c r="B761" s="171"/>
      <c r="C761" s="172"/>
      <c r="D761" s="173" t="s">
        <v>77</v>
      </c>
      <c r="E761" s="174" t="s">
        <v>341</v>
      </c>
      <c r="F761" s="174" t="s">
        <v>961</v>
      </c>
      <c r="G761" s="172"/>
      <c r="H761" s="172"/>
      <c r="I761" s="175"/>
      <c r="J761" s="176">
        <f>BK761</f>
        <v>0</v>
      </c>
      <c r="K761" s="172"/>
      <c r="L761" s="177"/>
      <c r="M761" s="178"/>
      <c r="N761" s="179"/>
      <c r="O761" s="179"/>
      <c r="P761" s="180">
        <f>P762</f>
        <v>0</v>
      </c>
      <c r="Q761" s="179"/>
      <c r="R761" s="180">
        <f>R762</f>
        <v>29.179192750000006</v>
      </c>
      <c r="S761" s="179"/>
      <c r="T761" s="181">
        <f>T762</f>
        <v>0</v>
      </c>
      <c r="AR761" s="182" t="s">
        <v>144</v>
      </c>
      <c r="AT761" s="183" t="s">
        <v>77</v>
      </c>
      <c r="AU761" s="183" t="s">
        <v>78</v>
      </c>
      <c r="AY761" s="182" t="s">
        <v>123</v>
      </c>
      <c r="BK761" s="184">
        <f>BK762</f>
        <v>0</v>
      </c>
    </row>
    <row r="762" spans="1:65" s="12" customFormat="1" ht="22.9" customHeight="1">
      <c r="B762" s="171"/>
      <c r="C762" s="172"/>
      <c r="D762" s="173" t="s">
        <v>77</v>
      </c>
      <c r="E762" s="185" t="s">
        <v>962</v>
      </c>
      <c r="F762" s="185" t="s">
        <v>963</v>
      </c>
      <c r="G762" s="172"/>
      <c r="H762" s="172"/>
      <c r="I762" s="175"/>
      <c r="J762" s="186">
        <f>BK762</f>
        <v>0</v>
      </c>
      <c r="K762" s="172"/>
      <c r="L762" s="177"/>
      <c r="M762" s="178"/>
      <c r="N762" s="179"/>
      <c r="O762" s="179"/>
      <c r="P762" s="180">
        <f>SUM(P763:P779)</f>
        <v>0</v>
      </c>
      <c r="Q762" s="179"/>
      <c r="R762" s="180">
        <f>SUM(R763:R779)</f>
        <v>29.179192750000006</v>
      </c>
      <c r="S762" s="179"/>
      <c r="T762" s="181">
        <f>SUM(T763:T779)</f>
        <v>0</v>
      </c>
      <c r="AR762" s="182" t="s">
        <v>144</v>
      </c>
      <c r="AT762" s="183" t="s">
        <v>77</v>
      </c>
      <c r="AU762" s="183" t="s">
        <v>86</v>
      </c>
      <c r="AY762" s="182" t="s">
        <v>123</v>
      </c>
      <c r="BK762" s="184">
        <f>SUM(BK763:BK779)</f>
        <v>0</v>
      </c>
    </row>
    <row r="763" spans="1:65" s="2" customFormat="1" ht="16.5" customHeight="1">
      <c r="A763" s="34"/>
      <c r="B763" s="35"/>
      <c r="C763" s="187" t="s">
        <v>964</v>
      </c>
      <c r="D763" s="187" t="s">
        <v>126</v>
      </c>
      <c r="E763" s="188" t="s">
        <v>965</v>
      </c>
      <c r="F763" s="189" t="s">
        <v>966</v>
      </c>
      <c r="G763" s="190" t="s">
        <v>129</v>
      </c>
      <c r="H763" s="191">
        <v>1</v>
      </c>
      <c r="I763" s="192"/>
      <c r="J763" s="193">
        <f>ROUND(I763*H763,2)</f>
        <v>0</v>
      </c>
      <c r="K763" s="189" t="s">
        <v>40</v>
      </c>
      <c r="L763" s="39"/>
      <c r="M763" s="194" t="s">
        <v>40</v>
      </c>
      <c r="N763" s="195" t="s">
        <v>49</v>
      </c>
      <c r="O763" s="64"/>
      <c r="P763" s="196">
        <f>O763*H763</f>
        <v>0</v>
      </c>
      <c r="Q763" s="196">
        <v>9.9000000000000008E-3</v>
      </c>
      <c r="R763" s="196">
        <f>Q763*H763</f>
        <v>9.9000000000000008E-3</v>
      </c>
      <c r="S763" s="196">
        <v>0</v>
      </c>
      <c r="T763" s="197">
        <f>S763*H763</f>
        <v>0</v>
      </c>
      <c r="U763" s="34"/>
      <c r="V763" s="34"/>
      <c r="W763" s="34"/>
      <c r="X763" s="34"/>
      <c r="Y763" s="34"/>
      <c r="Z763" s="34"/>
      <c r="AA763" s="34"/>
      <c r="AB763" s="34"/>
      <c r="AC763" s="34"/>
      <c r="AD763" s="34"/>
      <c r="AE763" s="34"/>
      <c r="AR763" s="198" t="s">
        <v>649</v>
      </c>
      <c r="AT763" s="198" t="s">
        <v>126</v>
      </c>
      <c r="AU763" s="198" t="s">
        <v>88</v>
      </c>
      <c r="AY763" s="17" t="s">
        <v>123</v>
      </c>
      <c r="BE763" s="199">
        <f>IF(N763="základní",J763,0)</f>
        <v>0</v>
      </c>
      <c r="BF763" s="199">
        <f>IF(N763="snížená",J763,0)</f>
        <v>0</v>
      </c>
      <c r="BG763" s="199">
        <f>IF(N763="zákl. přenesená",J763,0)</f>
        <v>0</v>
      </c>
      <c r="BH763" s="199">
        <f>IF(N763="sníž. přenesená",J763,0)</f>
        <v>0</v>
      </c>
      <c r="BI763" s="199">
        <f>IF(N763="nulová",J763,0)</f>
        <v>0</v>
      </c>
      <c r="BJ763" s="17" t="s">
        <v>86</v>
      </c>
      <c r="BK763" s="199">
        <f>ROUND(I763*H763,2)</f>
        <v>0</v>
      </c>
      <c r="BL763" s="17" t="s">
        <v>649</v>
      </c>
      <c r="BM763" s="198" t="s">
        <v>967</v>
      </c>
    </row>
    <row r="764" spans="1:65" s="2" customFormat="1" ht="11.25">
      <c r="A764" s="34"/>
      <c r="B764" s="35"/>
      <c r="C764" s="36"/>
      <c r="D764" s="200" t="s">
        <v>133</v>
      </c>
      <c r="E764" s="36"/>
      <c r="F764" s="201" t="s">
        <v>968</v>
      </c>
      <c r="G764" s="36"/>
      <c r="H764" s="36"/>
      <c r="I764" s="108"/>
      <c r="J764" s="36"/>
      <c r="K764" s="36"/>
      <c r="L764" s="39"/>
      <c r="M764" s="202"/>
      <c r="N764" s="203"/>
      <c r="O764" s="64"/>
      <c r="P764" s="64"/>
      <c r="Q764" s="64"/>
      <c r="R764" s="64"/>
      <c r="S764" s="64"/>
      <c r="T764" s="65"/>
      <c r="U764" s="34"/>
      <c r="V764" s="34"/>
      <c r="W764" s="34"/>
      <c r="X764" s="34"/>
      <c r="Y764" s="34"/>
      <c r="Z764" s="34"/>
      <c r="AA764" s="34"/>
      <c r="AB764" s="34"/>
      <c r="AC764" s="34"/>
      <c r="AD764" s="34"/>
      <c r="AE764" s="34"/>
      <c r="AT764" s="17" t="s">
        <v>133</v>
      </c>
      <c r="AU764" s="17" t="s">
        <v>88</v>
      </c>
    </row>
    <row r="765" spans="1:65" s="2" customFormat="1" ht="78">
      <c r="A765" s="34"/>
      <c r="B765" s="35"/>
      <c r="C765" s="36"/>
      <c r="D765" s="200" t="s">
        <v>202</v>
      </c>
      <c r="E765" s="36"/>
      <c r="F765" s="204" t="s">
        <v>969</v>
      </c>
      <c r="G765" s="36"/>
      <c r="H765" s="36"/>
      <c r="I765" s="108"/>
      <c r="J765" s="36"/>
      <c r="K765" s="36"/>
      <c r="L765" s="39"/>
      <c r="M765" s="202"/>
      <c r="N765" s="203"/>
      <c r="O765" s="64"/>
      <c r="P765" s="64"/>
      <c r="Q765" s="64"/>
      <c r="R765" s="64"/>
      <c r="S765" s="64"/>
      <c r="T765" s="65"/>
      <c r="U765" s="34"/>
      <c r="V765" s="34"/>
      <c r="W765" s="34"/>
      <c r="X765" s="34"/>
      <c r="Y765" s="34"/>
      <c r="Z765" s="34"/>
      <c r="AA765" s="34"/>
      <c r="AB765" s="34"/>
      <c r="AC765" s="34"/>
      <c r="AD765" s="34"/>
      <c r="AE765" s="34"/>
      <c r="AT765" s="17" t="s">
        <v>202</v>
      </c>
      <c r="AU765" s="17" t="s">
        <v>88</v>
      </c>
    </row>
    <row r="766" spans="1:65" s="13" customFormat="1" ht="11.25">
      <c r="B766" s="205"/>
      <c r="C766" s="206"/>
      <c r="D766" s="200" t="s">
        <v>136</v>
      </c>
      <c r="E766" s="207" t="s">
        <v>40</v>
      </c>
      <c r="F766" s="208" t="s">
        <v>970</v>
      </c>
      <c r="G766" s="206"/>
      <c r="H766" s="209">
        <v>1</v>
      </c>
      <c r="I766" s="210"/>
      <c r="J766" s="206"/>
      <c r="K766" s="206"/>
      <c r="L766" s="211"/>
      <c r="M766" s="212"/>
      <c r="N766" s="213"/>
      <c r="O766" s="213"/>
      <c r="P766" s="213"/>
      <c r="Q766" s="213"/>
      <c r="R766" s="213"/>
      <c r="S766" s="213"/>
      <c r="T766" s="214"/>
      <c r="AT766" s="215" t="s">
        <v>136</v>
      </c>
      <c r="AU766" s="215" t="s">
        <v>88</v>
      </c>
      <c r="AV766" s="13" t="s">
        <v>88</v>
      </c>
      <c r="AW766" s="13" t="s">
        <v>38</v>
      </c>
      <c r="AX766" s="13" t="s">
        <v>78</v>
      </c>
      <c r="AY766" s="215" t="s">
        <v>123</v>
      </c>
    </row>
    <row r="767" spans="1:65" s="2" customFormat="1" ht="21.75" customHeight="1">
      <c r="A767" s="34"/>
      <c r="B767" s="35"/>
      <c r="C767" s="187" t="s">
        <v>971</v>
      </c>
      <c r="D767" s="187" t="s">
        <v>126</v>
      </c>
      <c r="E767" s="188" t="s">
        <v>972</v>
      </c>
      <c r="F767" s="189" t="s">
        <v>973</v>
      </c>
      <c r="G767" s="190" t="s">
        <v>199</v>
      </c>
      <c r="H767" s="191">
        <v>264.09500000000003</v>
      </c>
      <c r="I767" s="192"/>
      <c r="J767" s="193">
        <f>ROUND(I767*H767,2)</f>
        <v>0</v>
      </c>
      <c r="K767" s="189" t="s">
        <v>130</v>
      </c>
      <c r="L767" s="39"/>
      <c r="M767" s="194" t="s">
        <v>40</v>
      </c>
      <c r="N767" s="195" t="s">
        <v>49</v>
      </c>
      <c r="O767" s="64"/>
      <c r="P767" s="196">
        <f>O767*H767</f>
        <v>0</v>
      </c>
      <c r="Q767" s="196">
        <v>8.4250000000000005E-2</v>
      </c>
      <c r="R767" s="196">
        <f>Q767*H767</f>
        <v>22.250003750000005</v>
      </c>
      <c r="S767" s="196">
        <v>0</v>
      </c>
      <c r="T767" s="197">
        <f>S767*H767</f>
        <v>0</v>
      </c>
      <c r="U767" s="34"/>
      <c r="V767" s="34"/>
      <c r="W767" s="34"/>
      <c r="X767" s="34"/>
      <c r="Y767" s="34"/>
      <c r="Z767" s="34"/>
      <c r="AA767" s="34"/>
      <c r="AB767" s="34"/>
      <c r="AC767" s="34"/>
      <c r="AD767" s="34"/>
      <c r="AE767" s="34"/>
      <c r="AR767" s="198" t="s">
        <v>649</v>
      </c>
      <c r="AT767" s="198" t="s">
        <v>126</v>
      </c>
      <c r="AU767" s="198" t="s">
        <v>88</v>
      </c>
      <c r="AY767" s="17" t="s">
        <v>123</v>
      </c>
      <c r="BE767" s="199">
        <f>IF(N767="základní",J767,0)</f>
        <v>0</v>
      </c>
      <c r="BF767" s="199">
        <f>IF(N767="snížená",J767,0)</f>
        <v>0</v>
      </c>
      <c r="BG767" s="199">
        <f>IF(N767="zákl. přenesená",J767,0)</f>
        <v>0</v>
      </c>
      <c r="BH767" s="199">
        <f>IF(N767="sníž. přenesená",J767,0)</f>
        <v>0</v>
      </c>
      <c r="BI767" s="199">
        <f>IF(N767="nulová",J767,0)</f>
        <v>0</v>
      </c>
      <c r="BJ767" s="17" t="s">
        <v>86</v>
      </c>
      <c r="BK767" s="199">
        <f>ROUND(I767*H767,2)</f>
        <v>0</v>
      </c>
      <c r="BL767" s="17" t="s">
        <v>649</v>
      </c>
      <c r="BM767" s="198" t="s">
        <v>974</v>
      </c>
    </row>
    <row r="768" spans="1:65" s="2" customFormat="1" ht="39">
      <c r="A768" s="34"/>
      <c r="B768" s="35"/>
      <c r="C768" s="36"/>
      <c r="D768" s="200" t="s">
        <v>133</v>
      </c>
      <c r="E768" s="36"/>
      <c r="F768" s="201" t="s">
        <v>975</v>
      </c>
      <c r="G768" s="36"/>
      <c r="H768" s="36"/>
      <c r="I768" s="108"/>
      <c r="J768" s="36"/>
      <c r="K768" s="36"/>
      <c r="L768" s="39"/>
      <c r="M768" s="202"/>
      <c r="N768" s="203"/>
      <c r="O768" s="64"/>
      <c r="P768" s="64"/>
      <c r="Q768" s="64"/>
      <c r="R768" s="64"/>
      <c r="S768" s="64"/>
      <c r="T768" s="65"/>
      <c r="U768" s="34"/>
      <c r="V768" s="34"/>
      <c r="W768" s="34"/>
      <c r="X768" s="34"/>
      <c r="Y768" s="34"/>
      <c r="Z768" s="34"/>
      <c r="AA768" s="34"/>
      <c r="AB768" s="34"/>
      <c r="AC768" s="34"/>
      <c r="AD768" s="34"/>
      <c r="AE768" s="34"/>
      <c r="AT768" s="17" t="s">
        <v>133</v>
      </c>
      <c r="AU768" s="17" t="s">
        <v>88</v>
      </c>
    </row>
    <row r="769" spans="1:65" s="2" customFormat="1" ht="117">
      <c r="A769" s="34"/>
      <c r="B769" s="35"/>
      <c r="C769" s="36"/>
      <c r="D769" s="200" t="s">
        <v>202</v>
      </c>
      <c r="E769" s="36"/>
      <c r="F769" s="204" t="s">
        <v>976</v>
      </c>
      <c r="G769" s="36"/>
      <c r="H769" s="36"/>
      <c r="I769" s="108"/>
      <c r="J769" s="36"/>
      <c r="K769" s="36"/>
      <c r="L769" s="39"/>
      <c r="M769" s="202"/>
      <c r="N769" s="203"/>
      <c r="O769" s="64"/>
      <c r="P769" s="64"/>
      <c r="Q769" s="64"/>
      <c r="R769" s="64"/>
      <c r="S769" s="64"/>
      <c r="T769" s="65"/>
      <c r="U769" s="34"/>
      <c r="V769" s="34"/>
      <c r="W769" s="34"/>
      <c r="X769" s="34"/>
      <c r="Y769" s="34"/>
      <c r="Z769" s="34"/>
      <c r="AA769" s="34"/>
      <c r="AB769" s="34"/>
      <c r="AC769" s="34"/>
      <c r="AD769" s="34"/>
      <c r="AE769" s="34"/>
      <c r="AT769" s="17" t="s">
        <v>202</v>
      </c>
      <c r="AU769" s="17" t="s">
        <v>88</v>
      </c>
    </row>
    <row r="770" spans="1:65" s="13" customFormat="1" ht="11.25">
      <c r="B770" s="205"/>
      <c r="C770" s="206"/>
      <c r="D770" s="200" t="s">
        <v>136</v>
      </c>
      <c r="E770" s="207" t="s">
        <v>40</v>
      </c>
      <c r="F770" s="208" t="s">
        <v>204</v>
      </c>
      <c r="G770" s="206"/>
      <c r="H770" s="209">
        <v>119.595</v>
      </c>
      <c r="I770" s="210"/>
      <c r="J770" s="206"/>
      <c r="K770" s="206"/>
      <c r="L770" s="211"/>
      <c r="M770" s="212"/>
      <c r="N770" s="213"/>
      <c r="O770" s="213"/>
      <c r="P770" s="213"/>
      <c r="Q770" s="213"/>
      <c r="R770" s="213"/>
      <c r="S770" s="213"/>
      <c r="T770" s="214"/>
      <c r="AT770" s="215" t="s">
        <v>136</v>
      </c>
      <c r="AU770" s="215" t="s">
        <v>88</v>
      </c>
      <c r="AV770" s="13" t="s">
        <v>88</v>
      </c>
      <c r="AW770" s="13" t="s">
        <v>38</v>
      </c>
      <c r="AX770" s="13" t="s">
        <v>78</v>
      </c>
      <c r="AY770" s="215" t="s">
        <v>123</v>
      </c>
    </row>
    <row r="771" spans="1:65" s="13" customFormat="1" ht="11.25">
      <c r="B771" s="205"/>
      <c r="C771" s="206"/>
      <c r="D771" s="200" t="s">
        <v>136</v>
      </c>
      <c r="E771" s="207" t="s">
        <v>40</v>
      </c>
      <c r="F771" s="208" t="s">
        <v>977</v>
      </c>
      <c r="G771" s="206"/>
      <c r="H771" s="209">
        <v>22.5</v>
      </c>
      <c r="I771" s="210"/>
      <c r="J771" s="206"/>
      <c r="K771" s="206"/>
      <c r="L771" s="211"/>
      <c r="M771" s="212"/>
      <c r="N771" s="213"/>
      <c r="O771" s="213"/>
      <c r="P771" s="213"/>
      <c r="Q771" s="213"/>
      <c r="R771" s="213"/>
      <c r="S771" s="213"/>
      <c r="T771" s="214"/>
      <c r="AT771" s="215" t="s">
        <v>136</v>
      </c>
      <c r="AU771" s="215" t="s">
        <v>88</v>
      </c>
      <c r="AV771" s="13" t="s">
        <v>88</v>
      </c>
      <c r="AW771" s="13" t="s">
        <v>38</v>
      </c>
      <c r="AX771" s="13" t="s">
        <v>78</v>
      </c>
      <c r="AY771" s="215" t="s">
        <v>123</v>
      </c>
    </row>
    <row r="772" spans="1:65" s="13" customFormat="1" ht="11.25">
      <c r="B772" s="205"/>
      <c r="C772" s="206"/>
      <c r="D772" s="200" t="s">
        <v>136</v>
      </c>
      <c r="E772" s="207" t="s">
        <v>40</v>
      </c>
      <c r="F772" s="208" t="s">
        <v>206</v>
      </c>
      <c r="G772" s="206"/>
      <c r="H772" s="209">
        <v>122</v>
      </c>
      <c r="I772" s="210"/>
      <c r="J772" s="206"/>
      <c r="K772" s="206"/>
      <c r="L772" s="211"/>
      <c r="M772" s="212"/>
      <c r="N772" s="213"/>
      <c r="O772" s="213"/>
      <c r="P772" s="213"/>
      <c r="Q772" s="213"/>
      <c r="R772" s="213"/>
      <c r="S772" s="213"/>
      <c r="T772" s="214"/>
      <c r="AT772" s="215" t="s">
        <v>136</v>
      </c>
      <c r="AU772" s="215" t="s">
        <v>88</v>
      </c>
      <c r="AV772" s="13" t="s">
        <v>88</v>
      </c>
      <c r="AW772" s="13" t="s">
        <v>38</v>
      </c>
      <c r="AX772" s="13" t="s">
        <v>78</v>
      </c>
      <c r="AY772" s="215" t="s">
        <v>123</v>
      </c>
    </row>
    <row r="773" spans="1:65" s="2" customFormat="1" ht="16.5" customHeight="1">
      <c r="A773" s="34"/>
      <c r="B773" s="35"/>
      <c r="C773" s="230" t="s">
        <v>978</v>
      </c>
      <c r="D773" s="230" t="s">
        <v>341</v>
      </c>
      <c r="E773" s="231" t="s">
        <v>979</v>
      </c>
      <c r="F773" s="232" t="s">
        <v>980</v>
      </c>
      <c r="G773" s="233" t="s">
        <v>199</v>
      </c>
      <c r="H773" s="234">
        <v>52.819000000000003</v>
      </c>
      <c r="I773" s="235"/>
      <c r="J773" s="236">
        <f>ROUND(I773*H773,2)</f>
        <v>0</v>
      </c>
      <c r="K773" s="232" t="s">
        <v>130</v>
      </c>
      <c r="L773" s="237"/>
      <c r="M773" s="238" t="s">
        <v>40</v>
      </c>
      <c r="N773" s="239" t="s">
        <v>49</v>
      </c>
      <c r="O773" s="64"/>
      <c r="P773" s="196">
        <f>O773*H773</f>
        <v>0</v>
      </c>
      <c r="Q773" s="196">
        <v>0.13100000000000001</v>
      </c>
      <c r="R773" s="196">
        <f>Q773*H773</f>
        <v>6.9192890000000009</v>
      </c>
      <c r="S773" s="196">
        <v>0</v>
      </c>
      <c r="T773" s="197">
        <f>S773*H773</f>
        <v>0</v>
      </c>
      <c r="U773" s="34"/>
      <c r="V773" s="34"/>
      <c r="W773" s="34"/>
      <c r="X773" s="34"/>
      <c r="Y773" s="34"/>
      <c r="Z773" s="34"/>
      <c r="AA773" s="34"/>
      <c r="AB773" s="34"/>
      <c r="AC773" s="34"/>
      <c r="AD773" s="34"/>
      <c r="AE773" s="34"/>
      <c r="AR773" s="198" t="s">
        <v>981</v>
      </c>
      <c r="AT773" s="198" t="s">
        <v>341</v>
      </c>
      <c r="AU773" s="198" t="s">
        <v>88</v>
      </c>
      <c r="AY773" s="17" t="s">
        <v>123</v>
      </c>
      <c r="BE773" s="199">
        <f>IF(N773="základní",J773,0)</f>
        <v>0</v>
      </c>
      <c r="BF773" s="199">
        <f>IF(N773="snížená",J773,0)</f>
        <v>0</v>
      </c>
      <c r="BG773" s="199">
        <f>IF(N773="zákl. přenesená",J773,0)</f>
        <v>0</v>
      </c>
      <c r="BH773" s="199">
        <f>IF(N773="sníž. přenesená",J773,0)</f>
        <v>0</v>
      </c>
      <c r="BI773" s="199">
        <f>IF(N773="nulová",J773,0)</f>
        <v>0</v>
      </c>
      <c r="BJ773" s="17" t="s">
        <v>86</v>
      </c>
      <c r="BK773" s="199">
        <f>ROUND(I773*H773,2)</f>
        <v>0</v>
      </c>
      <c r="BL773" s="17" t="s">
        <v>981</v>
      </c>
      <c r="BM773" s="198" t="s">
        <v>982</v>
      </c>
    </row>
    <row r="774" spans="1:65" s="2" customFormat="1" ht="11.25">
      <c r="A774" s="34"/>
      <c r="B774" s="35"/>
      <c r="C774" s="36"/>
      <c r="D774" s="200" t="s">
        <v>133</v>
      </c>
      <c r="E774" s="36"/>
      <c r="F774" s="201" t="s">
        <v>980</v>
      </c>
      <c r="G774" s="36"/>
      <c r="H774" s="36"/>
      <c r="I774" s="108"/>
      <c r="J774" s="36"/>
      <c r="K774" s="36"/>
      <c r="L774" s="39"/>
      <c r="M774" s="202"/>
      <c r="N774" s="203"/>
      <c r="O774" s="64"/>
      <c r="P774" s="64"/>
      <c r="Q774" s="64"/>
      <c r="R774" s="64"/>
      <c r="S774" s="64"/>
      <c r="T774" s="65"/>
      <c r="U774" s="34"/>
      <c r="V774" s="34"/>
      <c r="W774" s="34"/>
      <c r="X774" s="34"/>
      <c r="Y774" s="34"/>
      <c r="Z774" s="34"/>
      <c r="AA774" s="34"/>
      <c r="AB774" s="34"/>
      <c r="AC774" s="34"/>
      <c r="AD774" s="34"/>
      <c r="AE774" s="34"/>
      <c r="AT774" s="17" t="s">
        <v>133</v>
      </c>
      <c r="AU774" s="17" t="s">
        <v>88</v>
      </c>
    </row>
    <row r="775" spans="1:65" s="2" customFormat="1" ht="19.5">
      <c r="A775" s="34"/>
      <c r="B775" s="35"/>
      <c r="C775" s="36"/>
      <c r="D775" s="200" t="s">
        <v>134</v>
      </c>
      <c r="E775" s="36"/>
      <c r="F775" s="204" t="s">
        <v>983</v>
      </c>
      <c r="G775" s="36"/>
      <c r="H775" s="36"/>
      <c r="I775" s="108"/>
      <c r="J775" s="36"/>
      <c r="K775" s="36"/>
      <c r="L775" s="39"/>
      <c r="M775" s="202"/>
      <c r="N775" s="203"/>
      <c r="O775" s="64"/>
      <c r="P775" s="64"/>
      <c r="Q775" s="64"/>
      <c r="R775" s="64"/>
      <c r="S775" s="64"/>
      <c r="T775" s="65"/>
      <c r="U775" s="34"/>
      <c r="V775" s="34"/>
      <c r="W775" s="34"/>
      <c r="X775" s="34"/>
      <c r="Y775" s="34"/>
      <c r="Z775" s="34"/>
      <c r="AA775" s="34"/>
      <c r="AB775" s="34"/>
      <c r="AC775" s="34"/>
      <c r="AD775" s="34"/>
      <c r="AE775" s="34"/>
      <c r="AT775" s="17" t="s">
        <v>134</v>
      </c>
      <c r="AU775" s="17" t="s">
        <v>88</v>
      </c>
    </row>
    <row r="776" spans="1:65" s="13" customFormat="1" ht="11.25">
      <c r="B776" s="205"/>
      <c r="C776" s="206"/>
      <c r="D776" s="200" t="s">
        <v>136</v>
      </c>
      <c r="E776" s="207" t="s">
        <v>40</v>
      </c>
      <c r="F776" s="208" t="s">
        <v>204</v>
      </c>
      <c r="G776" s="206"/>
      <c r="H776" s="209">
        <v>119.595</v>
      </c>
      <c r="I776" s="210"/>
      <c r="J776" s="206"/>
      <c r="K776" s="206"/>
      <c r="L776" s="211"/>
      <c r="M776" s="212"/>
      <c r="N776" s="213"/>
      <c r="O776" s="213"/>
      <c r="P776" s="213"/>
      <c r="Q776" s="213"/>
      <c r="R776" s="213"/>
      <c r="S776" s="213"/>
      <c r="T776" s="214"/>
      <c r="AT776" s="215" t="s">
        <v>136</v>
      </c>
      <c r="AU776" s="215" t="s">
        <v>88</v>
      </c>
      <c r="AV776" s="13" t="s">
        <v>88</v>
      </c>
      <c r="AW776" s="13" t="s">
        <v>38</v>
      </c>
      <c r="AX776" s="13" t="s">
        <v>78</v>
      </c>
      <c r="AY776" s="215" t="s">
        <v>123</v>
      </c>
    </row>
    <row r="777" spans="1:65" s="13" customFormat="1" ht="11.25">
      <c r="B777" s="205"/>
      <c r="C777" s="206"/>
      <c r="D777" s="200" t="s">
        <v>136</v>
      </c>
      <c r="E777" s="207" t="s">
        <v>40</v>
      </c>
      <c r="F777" s="208" t="s">
        <v>977</v>
      </c>
      <c r="G777" s="206"/>
      <c r="H777" s="209">
        <v>22.5</v>
      </c>
      <c r="I777" s="210"/>
      <c r="J777" s="206"/>
      <c r="K777" s="206"/>
      <c r="L777" s="211"/>
      <c r="M777" s="212"/>
      <c r="N777" s="213"/>
      <c r="O777" s="213"/>
      <c r="P777" s="213"/>
      <c r="Q777" s="213"/>
      <c r="R777" s="213"/>
      <c r="S777" s="213"/>
      <c r="T777" s="214"/>
      <c r="AT777" s="215" t="s">
        <v>136</v>
      </c>
      <c r="AU777" s="215" t="s">
        <v>88</v>
      </c>
      <c r="AV777" s="13" t="s">
        <v>88</v>
      </c>
      <c r="AW777" s="13" t="s">
        <v>38</v>
      </c>
      <c r="AX777" s="13" t="s">
        <v>78</v>
      </c>
      <c r="AY777" s="215" t="s">
        <v>123</v>
      </c>
    </row>
    <row r="778" spans="1:65" s="13" customFormat="1" ht="11.25">
      <c r="B778" s="205"/>
      <c r="C778" s="206"/>
      <c r="D778" s="200" t="s">
        <v>136</v>
      </c>
      <c r="E778" s="207" t="s">
        <v>40</v>
      </c>
      <c r="F778" s="208" t="s">
        <v>206</v>
      </c>
      <c r="G778" s="206"/>
      <c r="H778" s="209">
        <v>122</v>
      </c>
      <c r="I778" s="210"/>
      <c r="J778" s="206"/>
      <c r="K778" s="206"/>
      <c r="L778" s="211"/>
      <c r="M778" s="212"/>
      <c r="N778" s="213"/>
      <c r="O778" s="213"/>
      <c r="P778" s="213"/>
      <c r="Q778" s="213"/>
      <c r="R778" s="213"/>
      <c r="S778" s="213"/>
      <c r="T778" s="214"/>
      <c r="AT778" s="215" t="s">
        <v>136</v>
      </c>
      <c r="AU778" s="215" t="s">
        <v>88</v>
      </c>
      <c r="AV778" s="13" t="s">
        <v>88</v>
      </c>
      <c r="AW778" s="13" t="s">
        <v>38</v>
      </c>
      <c r="AX778" s="13" t="s">
        <v>78</v>
      </c>
      <c r="AY778" s="215" t="s">
        <v>123</v>
      </c>
    </row>
    <row r="779" spans="1:65" s="13" customFormat="1" ht="11.25">
      <c r="B779" s="205"/>
      <c r="C779" s="206"/>
      <c r="D779" s="200" t="s">
        <v>136</v>
      </c>
      <c r="E779" s="206"/>
      <c r="F779" s="208" t="s">
        <v>984</v>
      </c>
      <c r="G779" s="206"/>
      <c r="H779" s="209">
        <v>52.819000000000003</v>
      </c>
      <c r="I779" s="210"/>
      <c r="J779" s="206"/>
      <c r="K779" s="206"/>
      <c r="L779" s="211"/>
      <c r="M779" s="226"/>
      <c r="N779" s="227"/>
      <c r="O779" s="227"/>
      <c r="P779" s="227"/>
      <c r="Q779" s="227"/>
      <c r="R779" s="227"/>
      <c r="S779" s="227"/>
      <c r="T779" s="228"/>
      <c r="AT779" s="215" t="s">
        <v>136</v>
      </c>
      <c r="AU779" s="215" t="s">
        <v>88</v>
      </c>
      <c r="AV779" s="13" t="s">
        <v>88</v>
      </c>
      <c r="AW779" s="13" t="s">
        <v>4</v>
      </c>
      <c r="AX779" s="13" t="s">
        <v>86</v>
      </c>
      <c r="AY779" s="215" t="s">
        <v>123</v>
      </c>
    </row>
    <row r="780" spans="1:65" s="2" customFormat="1" ht="6.95" customHeight="1">
      <c r="A780" s="34"/>
      <c r="B780" s="47"/>
      <c r="C780" s="48"/>
      <c r="D780" s="48"/>
      <c r="E780" s="48"/>
      <c r="F780" s="48"/>
      <c r="G780" s="48"/>
      <c r="H780" s="48"/>
      <c r="I780" s="136"/>
      <c r="J780" s="48"/>
      <c r="K780" s="48"/>
      <c r="L780" s="39"/>
      <c r="M780" s="34"/>
      <c r="O780" s="34"/>
      <c r="P780" s="34"/>
      <c r="Q780" s="34"/>
      <c r="R780" s="34"/>
      <c r="S780" s="34"/>
      <c r="T780" s="34"/>
      <c r="U780" s="34"/>
      <c r="V780" s="34"/>
      <c r="W780" s="34"/>
      <c r="X780" s="34"/>
      <c r="Y780" s="34"/>
      <c r="Z780" s="34"/>
      <c r="AA780" s="34"/>
      <c r="AB780" s="34"/>
      <c r="AC780" s="34"/>
      <c r="AD780" s="34"/>
      <c r="AE780" s="34"/>
    </row>
  </sheetData>
  <sheetProtection algorithmName="SHA-512" hashValue="zh8QmDLbExXQBOee/CKs33mMM5besLc9wrtCkl8maF0UKdhd9sWHCIel5AV6hA5oO/xaSEZ4A36C7L1sbWSmTg==" saltValue="z1WRpRgop7IJ5ZQWoZ5a20PvmkR4pnO1L0iMU/PUo6AuqEIDqaFKZUaOdmvA/Ug7rhkkGkbBE8zWbW7/L5ghpg==" spinCount="100000" sheet="1" objects="1" scenarios="1" formatColumns="0" formatRows="0" autoFilter="0"/>
  <autoFilter ref="C94:K779"/>
  <mergeCells count="9">
    <mergeCell ref="E50:H50"/>
    <mergeCell ref="E85:H85"/>
    <mergeCell ref="E87:H87"/>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1"/>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1"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1"/>
      <c r="L2" s="357"/>
      <c r="M2" s="357"/>
      <c r="N2" s="357"/>
      <c r="O2" s="357"/>
      <c r="P2" s="357"/>
      <c r="Q2" s="357"/>
      <c r="R2" s="357"/>
      <c r="S2" s="357"/>
      <c r="T2" s="357"/>
      <c r="U2" s="357"/>
      <c r="V2" s="357"/>
      <c r="AT2" s="17" t="s">
        <v>94</v>
      </c>
    </row>
    <row r="3" spans="1:46" s="1" customFormat="1" ht="6.95" customHeight="1">
      <c r="B3" s="102"/>
      <c r="C3" s="103"/>
      <c r="D3" s="103"/>
      <c r="E3" s="103"/>
      <c r="F3" s="103"/>
      <c r="G3" s="103"/>
      <c r="H3" s="103"/>
      <c r="I3" s="104"/>
      <c r="J3" s="103"/>
      <c r="K3" s="103"/>
      <c r="L3" s="20"/>
      <c r="AT3" s="17" t="s">
        <v>88</v>
      </c>
    </row>
    <row r="4" spans="1:46" s="1" customFormat="1" ht="24.95" customHeight="1">
      <c r="B4" s="20"/>
      <c r="D4" s="105" t="s">
        <v>95</v>
      </c>
      <c r="I4" s="101"/>
      <c r="L4" s="20"/>
      <c r="M4" s="106" t="s">
        <v>10</v>
      </c>
      <c r="AT4" s="17" t="s">
        <v>4</v>
      </c>
    </row>
    <row r="5" spans="1:46" s="1" customFormat="1" ht="6.95" customHeight="1">
      <c r="B5" s="20"/>
      <c r="I5" s="101"/>
      <c r="L5" s="20"/>
    </row>
    <row r="6" spans="1:46" s="1" customFormat="1" ht="12" customHeight="1">
      <c r="B6" s="20"/>
      <c r="D6" s="107" t="s">
        <v>16</v>
      </c>
      <c r="I6" s="101"/>
      <c r="L6" s="20"/>
    </row>
    <row r="7" spans="1:46" s="1" customFormat="1" ht="16.5" customHeight="1">
      <c r="B7" s="20"/>
      <c r="E7" s="358" t="str">
        <f>'Rekapitulace stavby'!K6</f>
        <v>HUMPOLEC, budova zastávky - oprava střechy</v>
      </c>
      <c r="F7" s="359"/>
      <c r="G7" s="359"/>
      <c r="H7" s="359"/>
      <c r="I7" s="101"/>
      <c r="L7" s="20"/>
    </row>
    <row r="8" spans="1:46" s="2" customFormat="1" ht="12" customHeight="1">
      <c r="A8" s="34"/>
      <c r="B8" s="39"/>
      <c r="C8" s="34"/>
      <c r="D8" s="107" t="s">
        <v>96</v>
      </c>
      <c r="E8" s="34"/>
      <c r="F8" s="34"/>
      <c r="G8" s="34"/>
      <c r="H8" s="34"/>
      <c r="I8" s="108"/>
      <c r="J8" s="34"/>
      <c r="K8" s="34"/>
      <c r="L8" s="109"/>
      <c r="S8" s="34"/>
      <c r="T8" s="34"/>
      <c r="U8" s="34"/>
      <c r="V8" s="34"/>
      <c r="W8" s="34"/>
      <c r="X8" s="34"/>
      <c r="Y8" s="34"/>
      <c r="Z8" s="34"/>
      <c r="AA8" s="34"/>
      <c r="AB8" s="34"/>
      <c r="AC8" s="34"/>
      <c r="AD8" s="34"/>
      <c r="AE8" s="34"/>
    </row>
    <row r="9" spans="1:46" s="2" customFormat="1" ht="16.5" customHeight="1">
      <c r="A9" s="34"/>
      <c r="B9" s="39"/>
      <c r="C9" s="34"/>
      <c r="D9" s="34"/>
      <c r="E9" s="360" t="s">
        <v>985</v>
      </c>
      <c r="F9" s="361"/>
      <c r="G9" s="361"/>
      <c r="H9" s="361"/>
      <c r="I9" s="108"/>
      <c r="J9" s="34"/>
      <c r="K9" s="34"/>
      <c r="L9" s="109"/>
      <c r="S9" s="34"/>
      <c r="T9" s="34"/>
      <c r="U9" s="34"/>
      <c r="V9" s="34"/>
      <c r="W9" s="34"/>
      <c r="X9" s="34"/>
      <c r="Y9" s="34"/>
      <c r="Z9" s="34"/>
      <c r="AA9" s="34"/>
      <c r="AB9" s="34"/>
      <c r="AC9" s="34"/>
      <c r="AD9" s="34"/>
      <c r="AE9" s="34"/>
    </row>
    <row r="10" spans="1:46" s="2" customFormat="1" ht="11.25">
      <c r="A10" s="34"/>
      <c r="B10" s="39"/>
      <c r="C10" s="34"/>
      <c r="D10" s="34"/>
      <c r="E10" s="34"/>
      <c r="F10" s="34"/>
      <c r="G10" s="34"/>
      <c r="H10" s="34"/>
      <c r="I10" s="108"/>
      <c r="J10" s="34"/>
      <c r="K10" s="34"/>
      <c r="L10" s="109"/>
      <c r="S10" s="34"/>
      <c r="T10" s="34"/>
      <c r="U10" s="34"/>
      <c r="V10" s="34"/>
      <c r="W10" s="34"/>
      <c r="X10" s="34"/>
      <c r="Y10" s="34"/>
      <c r="Z10" s="34"/>
      <c r="AA10" s="34"/>
      <c r="AB10" s="34"/>
      <c r="AC10" s="34"/>
      <c r="AD10" s="34"/>
      <c r="AE10" s="34"/>
    </row>
    <row r="11" spans="1:46" s="2" customFormat="1" ht="12" customHeight="1">
      <c r="A11" s="34"/>
      <c r="B11" s="39"/>
      <c r="C11" s="34"/>
      <c r="D11" s="107" t="s">
        <v>18</v>
      </c>
      <c r="E11" s="34"/>
      <c r="F11" s="110" t="s">
        <v>19</v>
      </c>
      <c r="G11" s="34"/>
      <c r="H11" s="34"/>
      <c r="I11" s="111" t="s">
        <v>20</v>
      </c>
      <c r="J11" s="110" t="s">
        <v>40</v>
      </c>
      <c r="K11" s="34"/>
      <c r="L11" s="109"/>
      <c r="S11" s="34"/>
      <c r="T11" s="34"/>
      <c r="U11" s="34"/>
      <c r="V11" s="34"/>
      <c r="W11" s="34"/>
      <c r="X11" s="34"/>
      <c r="Y11" s="34"/>
      <c r="Z11" s="34"/>
      <c r="AA11" s="34"/>
      <c r="AB11" s="34"/>
      <c r="AC11" s="34"/>
      <c r="AD11" s="34"/>
      <c r="AE11" s="34"/>
    </row>
    <row r="12" spans="1:46" s="2" customFormat="1" ht="12" customHeight="1">
      <c r="A12" s="34"/>
      <c r="B12" s="39"/>
      <c r="C12" s="34"/>
      <c r="D12" s="107" t="s">
        <v>22</v>
      </c>
      <c r="E12" s="34"/>
      <c r="F12" s="110" t="s">
        <v>23</v>
      </c>
      <c r="G12" s="34"/>
      <c r="H12" s="34"/>
      <c r="I12" s="111" t="s">
        <v>24</v>
      </c>
      <c r="J12" s="112" t="str">
        <f>'Rekapitulace stavby'!AN8</f>
        <v>26. 4. 2020</v>
      </c>
      <c r="K12" s="34"/>
      <c r="L12" s="109"/>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08"/>
      <c r="J13" s="34"/>
      <c r="K13" s="34"/>
      <c r="L13" s="109"/>
      <c r="S13" s="34"/>
      <c r="T13" s="34"/>
      <c r="U13" s="34"/>
      <c r="V13" s="34"/>
      <c r="W13" s="34"/>
      <c r="X13" s="34"/>
      <c r="Y13" s="34"/>
      <c r="Z13" s="34"/>
      <c r="AA13" s="34"/>
      <c r="AB13" s="34"/>
      <c r="AC13" s="34"/>
      <c r="AD13" s="34"/>
      <c r="AE13" s="34"/>
    </row>
    <row r="14" spans="1:46" s="2" customFormat="1" ht="12" customHeight="1">
      <c r="A14" s="34"/>
      <c r="B14" s="39"/>
      <c r="C14" s="34"/>
      <c r="D14" s="107" t="s">
        <v>26</v>
      </c>
      <c r="E14" s="34"/>
      <c r="F14" s="34"/>
      <c r="G14" s="34"/>
      <c r="H14" s="34"/>
      <c r="I14" s="111" t="s">
        <v>27</v>
      </c>
      <c r="J14" s="110" t="s">
        <v>28</v>
      </c>
      <c r="K14" s="34"/>
      <c r="L14" s="109"/>
      <c r="S14" s="34"/>
      <c r="T14" s="34"/>
      <c r="U14" s="34"/>
      <c r="V14" s="34"/>
      <c r="W14" s="34"/>
      <c r="X14" s="34"/>
      <c r="Y14" s="34"/>
      <c r="Z14" s="34"/>
      <c r="AA14" s="34"/>
      <c r="AB14" s="34"/>
      <c r="AC14" s="34"/>
      <c r="AD14" s="34"/>
      <c r="AE14" s="34"/>
    </row>
    <row r="15" spans="1:46" s="2" customFormat="1" ht="18" customHeight="1">
      <c r="A15" s="34"/>
      <c r="B15" s="39"/>
      <c r="C15" s="34"/>
      <c r="D15" s="34"/>
      <c r="E15" s="110" t="s">
        <v>29</v>
      </c>
      <c r="F15" s="34"/>
      <c r="G15" s="34"/>
      <c r="H15" s="34"/>
      <c r="I15" s="111" t="s">
        <v>30</v>
      </c>
      <c r="J15" s="110" t="s">
        <v>31</v>
      </c>
      <c r="K15" s="34"/>
      <c r="L15" s="109"/>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08"/>
      <c r="J16" s="34"/>
      <c r="K16" s="34"/>
      <c r="L16" s="109"/>
      <c r="S16" s="34"/>
      <c r="T16" s="34"/>
      <c r="U16" s="34"/>
      <c r="V16" s="34"/>
      <c r="W16" s="34"/>
      <c r="X16" s="34"/>
      <c r="Y16" s="34"/>
      <c r="Z16" s="34"/>
      <c r="AA16" s="34"/>
      <c r="AB16" s="34"/>
      <c r="AC16" s="34"/>
      <c r="AD16" s="34"/>
      <c r="AE16" s="34"/>
    </row>
    <row r="17" spans="1:31" s="2" customFormat="1" ht="12" customHeight="1">
      <c r="A17" s="34"/>
      <c r="B17" s="39"/>
      <c r="C17" s="34"/>
      <c r="D17" s="107" t="s">
        <v>32</v>
      </c>
      <c r="E17" s="34"/>
      <c r="F17" s="34"/>
      <c r="G17" s="34"/>
      <c r="H17" s="34"/>
      <c r="I17" s="111" t="s">
        <v>27</v>
      </c>
      <c r="J17" s="30" t="str">
        <f>'Rekapitulace stavby'!AN13</f>
        <v>Vyplň údaj</v>
      </c>
      <c r="K17" s="34"/>
      <c r="L17" s="109"/>
      <c r="S17" s="34"/>
      <c r="T17" s="34"/>
      <c r="U17" s="34"/>
      <c r="V17" s="34"/>
      <c r="W17" s="34"/>
      <c r="X17" s="34"/>
      <c r="Y17" s="34"/>
      <c r="Z17" s="34"/>
      <c r="AA17" s="34"/>
      <c r="AB17" s="34"/>
      <c r="AC17" s="34"/>
      <c r="AD17" s="34"/>
      <c r="AE17" s="34"/>
    </row>
    <row r="18" spans="1:31" s="2" customFormat="1" ht="18" customHeight="1">
      <c r="A18" s="34"/>
      <c r="B18" s="39"/>
      <c r="C18" s="34"/>
      <c r="D18" s="34"/>
      <c r="E18" s="362" t="str">
        <f>'Rekapitulace stavby'!E14</f>
        <v>Vyplň údaj</v>
      </c>
      <c r="F18" s="363"/>
      <c r="G18" s="363"/>
      <c r="H18" s="363"/>
      <c r="I18" s="111" t="s">
        <v>30</v>
      </c>
      <c r="J18" s="30" t="str">
        <f>'Rekapitulace stavby'!AN14</f>
        <v>Vyplň údaj</v>
      </c>
      <c r="K18" s="34"/>
      <c r="L18" s="109"/>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08"/>
      <c r="J19" s="34"/>
      <c r="K19" s="34"/>
      <c r="L19" s="109"/>
      <c r="S19" s="34"/>
      <c r="T19" s="34"/>
      <c r="U19" s="34"/>
      <c r="V19" s="34"/>
      <c r="W19" s="34"/>
      <c r="X19" s="34"/>
      <c r="Y19" s="34"/>
      <c r="Z19" s="34"/>
      <c r="AA19" s="34"/>
      <c r="AB19" s="34"/>
      <c r="AC19" s="34"/>
      <c r="AD19" s="34"/>
      <c r="AE19" s="34"/>
    </row>
    <row r="20" spans="1:31" s="2" customFormat="1" ht="12" customHeight="1">
      <c r="A20" s="34"/>
      <c r="B20" s="39"/>
      <c r="C20" s="34"/>
      <c r="D20" s="107" t="s">
        <v>34</v>
      </c>
      <c r="E20" s="34"/>
      <c r="F20" s="34"/>
      <c r="G20" s="34"/>
      <c r="H20" s="34"/>
      <c r="I20" s="111" t="s">
        <v>27</v>
      </c>
      <c r="J20" s="110" t="s">
        <v>35</v>
      </c>
      <c r="K20" s="34"/>
      <c r="L20" s="109"/>
      <c r="S20" s="34"/>
      <c r="T20" s="34"/>
      <c r="U20" s="34"/>
      <c r="V20" s="34"/>
      <c r="W20" s="34"/>
      <c r="X20" s="34"/>
      <c r="Y20" s="34"/>
      <c r="Z20" s="34"/>
      <c r="AA20" s="34"/>
      <c r="AB20" s="34"/>
      <c r="AC20" s="34"/>
      <c r="AD20" s="34"/>
      <c r="AE20" s="34"/>
    </row>
    <row r="21" spans="1:31" s="2" customFormat="1" ht="18" customHeight="1">
      <c r="A21" s="34"/>
      <c r="B21" s="39"/>
      <c r="C21" s="34"/>
      <c r="D21" s="34"/>
      <c r="E21" s="110" t="s">
        <v>36</v>
      </c>
      <c r="F21" s="34"/>
      <c r="G21" s="34"/>
      <c r="H21" s="34"/>
      <c r="I21" s="111" t="s">
        <v>30</v>
      </c>
      <c r="J21" s="110" t="s">
        <v>37</v>
      </c>
      <c r="K21" s="34"/>
      <c r="L21" s="109"/>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08"/>
      <c r="J22" s="34"/>
      <c r="K22" s="34"/>
      <c r="L22" s="109"/>
      <c r="S22" s="34"/>
      <c r="T22" s="34"/>
      <c r="U22" s="34"/>
      <c r="V22" s="34"/>
      <c r="W22" s="34"/>
      <c r="X22" s="34"/>
      <c r="Y22" s="34"/>
      <c r="Z22" s="34"/>
      <c r="AA22" s="34"/>
      <c r="AB22" s="34"/>
      <c r="AC22" s="34"/>
      <c r="AD22" s="34"/>
      <c r="AE22" s="34"/>
    </row>
    <row r="23" spans="1:31" s="2" customFormat="1" ht="12" customHeight="1">
      <c r="A23" s="34"/>
      <c r="B23" s="39"/>
      <c r="C23" s="34"/>
      <c r="D23" s="107" t="s">
        <v>39</v>
      </c>
      <c r="E23" s="34"/>
      <c r="F23" s="34"/>
      <c r="G23" s="34"/>
      <c r="H23" s="34"/>
      <c r="I23" s="111" t="s">
        <v>27</v>
      </c>
      <c r="J23" s="110" t="s">
        <v>40</v>
      </c>
      <c r="K23" s="34"/>
      <c r="L23" s="109"/>
      <c r="S23" s="34"/>
      <c r="T23" s="34"/>
      <c r="U23" s="34"/>
      <c r="V23" s="34"/>
      <c r="W23" s="34"/>
      <c r="X23" s="34"/>
      <c r="Y23" s="34"/>
      <c r="Z23" s="34"/>
      <c r="AA23" s="34"/>
      <c r="AB23" s="34"/>
      <c r="AC23" s="34"/>
      <c r="AD23" s="34"/>
      <c r="AE23" s="34"/>
    </row>
    <row r="24" spans="1:31" s="2" customFormat="1" ht="18" customHeight="1">
      <c r="A24" s="34"/>
      <c r="B24" s="39"/>
      <c r="C24" s="34"/>
      <c r="D24" s="34"/>
      <c r="E24" s="110" t="s">
        <v>986</v>
      </c>
      <c r="F24" s="34"/>
      <c r="G24" s="34"/>
      <c r="H24" s="34"/>
      <c r="I24" s="111" t="s">
        <v>30</v>
      </c>
      <c r="J24" s="110" t="s">
        <v>40</v>
      </c>
      <c r="K24" s="34"/>
      <c r="L24" s="109"/>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08"/>
      <c r="J25" s="34"/>
      <c r="K25" s="34"/>
      <c r="L25" s="109"/>
      <c r="S25" s="34"/>
      <c r="T25" s="34"/>
      <c r="U25" s="34"/>
      <c r="V25" s="34"/>
      <c r="W25" s="34"/>
      <c r="X25" s="34"/>
      <c r="Y25" s="34"/>
      <c r="Z25" s="34"/>
      <c r="AA25" s="34"/>
      <c r="AB25" s="34"/>
      <c r="AC25" s="34"/>
      <c r="AD25" s="34"/>
      <c r="AE25" s="34"/>
    </row>
    <row r="26" spans="1:31" s="2" customFormat="1" ht="12" customHeight="1">
      <c r="A26" s="34"/>
      <c r="B26" s="39"/>
      <c r="C26" s="34"/>
      <c r="D26" s="107" t="s">
        <v>42</v>
      </c>
      <c r="E26" s="34"/>
      <c r="F26" s="34"/>
      <c r="G26" s="34"/>
      <c r="H26" s="34"/>
      <c r="I26" s="108"/>
      <c r="J26" s="34"/>
      <c r="K26" s="34"/>
      <c r="L26" s="109"/>
      <c r="S26" s="34"/>
      <c r="T26" s="34"/>
      <c r="U26" s="34"/>
      <c r="V26" s="34"/>
      <c r="W26" s="34"/>
      <c r="X26" s="34"/>
      <c r="Y26" s="34"/>
      <c r="Z26" s="34"/>
      <c r="AA26" s="34"/>
      <c r="AB26" s="34"/>
      <c r="AC26" s="34"/>
      <c r="AD26" s="34"/>
      <c r="AE26" s="34"/>
    </row>
    <row r="27" spans="1:31" s="8" customFormat="1" ht="16.5" customHeight="1">
      <c r="A27" s="113"/>
      <c r="B27" s="114"/>
      <c r="C27" s="113"/>
      <c r="D27" s="113"/>
      <c r="E27" s="364" t="s">
        <v>40</v>
      </c>
      <c r="F27" s="364"/>
      <c r="G27" s="364"/>
      <c r="H27" s="364"/>
      <c r="I27" s="115"/>
      <c r="J27" s="113"/>
      <c r="K27" s="113"/>
      <c r="L27" s="116"/>
      <c r="S27" s="113"/>
      <c r="T27" s="113"/>
      <c r="U27" s="113"/>
      <c r="V27" s="113"/>
      <c r="W27" s="113"/>
      <c r="X27" s="113"/>
      <c r="Y27" s="113"/>
      <c r="Z27" s="113"/>
      <c r="AA27" s="113"/>
      <c r="AB27" s="113"/>
      <c r="AC27" s="113"/>
      <c r="AD27" s="113"/>
      <c r="AE27" s="113"/>
    </row>
    <row r="28" spans="1:31" s="2" customFormat="1" ht="6.95" customHeight="1">
      <c r="A28" s="34"/>
      <c r="B28" s="39"/>
      <c r="C28" s="34"/>
      <c r="D28" s="34"/>
      <c r="E28" s="34"/>
      <c r="F28" s="34"/>
      <c r="G28" s="34"/>
      <c r="H28" s="34"/>
      <c r="I28" s="108"/>
      <c r="J28" s="34"/>
      <c r="K28" s="34"/>
      <c r="L28" s="109"/>
      <c r="S28" s="34"/>
      <c r="T28" s="34"/>
      <c r="U28" s="34"/>
      <c r="V28" s="34"/>
      <c r="W28" s="34"/>
      <c r="X28" s="34"/>
      <c r="Y28" s="34"/>
      <c r="Z28" s="34"/>
      <c r="AA28" s="34"/>
      <c r="AB28" s="34"/>
      <c r="AC28" s="34"/>
      <c r="AD28" s="34"/>
      <c r="AE28" s="34"/>
    </row>
    <row r="29" spans="1:31" s="2" customFormat="1" ht="6.95" customHeight="1">
      <c r="A29" s="34"/>
      <c r="B29" s="39"/>
      <c r="C29" s="34"/>
      <c r="D29" s="117"/>
      <c r="E29" s="117"/>
      <c r="F29" s="117"/>
      <c r="G29" s="117"/>
      <c r="H29" s="117"/>
      <c r="I29" s="118"/>
      <c r="J29" s="117"/>
      <c r="K29" s="117"/>
      <c r="L29" s="109"/>
      <c r="S29" s="34"/>
      <c r="T29" s="34"/>
      <c r="U29" s="34"/>
      <c r="V29" s="34"/>
      <c r="W29" s="34"/>
      <c r="X29" s="34"/>
      <c r="Y29" s="34"/>
      <c r="Z29" s="34"/>
      <c r="AA29" s="34"/>
      <c r="AB29" s="34"/>
      <c r="AC29" s="34"/>
      <c r="AD29" s="34"/>
      <c r="AE29" s="34"/>
    </row>
    <row r="30" spans="1:31" s="2" customFormat="1" ht="25.35" customHeight="1">
      <c r="A30" s="34"/>
      <c r="B30" s="39"/>
      <c r="C30" s="34"/>
      <c r="D30" s="119" t="s">
        <v>44</v>
      </c>
      <c r="E30" s="34"/>
      <c r="F30" s="34"/>
      <c r="G30" s="34"/>
      <c r="H30" s="34"/>
      <c r="I30" s="108"/>
      <c r="J30" s="120">
        <f>ROUND(J86, 2)</f>
        <v>0</v>
      </c>
      <c r="K30" s="34"/>
      <c r="L30" s="109"/>
      <c r="S30" s="34"/>
      <c r="T30" s="34"/>
      <c r="U30" s="34"/>
      <c r="V30" s="34"/>
      <c r="W30" s="34"/>
      <c r="X30" s="34"/>
      <c r="Y30" s="34"/>
      <c r="Z30" s="34"/>
      <c r="AA30" s="34"/>
      <c r="AB30" s="34"/>
      <c r="AC30" s="34"/>
      <c r="AD30" s="34"/>
      <c r="AE30" s="34"/>
    </row>
    <row r="31" spans="1:31" s="2" customFormat="1" ht="6.95" customHeight="1">
      <c r="A31" s="34"/>
      <c r="B31" s="39"/>
      <c r="C31" s="34"/>
      <c r="D31" s="117"/>
      <c r="E31" s="117"/>
      <c r="F31" s="117"/>
      <c r="G31" s="117"/>
      <c r="H31" s="117"/>
      <c r="I31" s="118"/>
      <c r="J31" s="117"/>
      <c r="K31" s="117"/>
      <c r="L31" s="109"/>
      <c r="S31" s="34"/>
      <c r="T31" s="34"/>
      <c r="U31" s="34"/>
      <c r="V31" s="34"/>
      <c r="W31" s="34"/>
      <c r="X31" s="34"/>
      <c r="Y31" s="34"/>
      <c r="Z31" s="34"/>
      <c r="AA31" s="34"/>
      <c r="AB31" s="34"/>
      <c r="AC31" s="34"/>
      <c r="AD31" s="34"/>
      <c r="AE31" s="34"/>
    </row>
    <row r="32" spans="1:31" s="2" customFormat="1" ht="14.45" customHeight="1">
      <c r="A32" s="34"/>
      <c r="B32" s="39"/>
      <c r="C32" s="34"/>
      <c r="D32" s="34"/>
      <c r="E32" s="34"/>
      <c r="F32" s="121" t="s">
        <v>46</v>
      </c>
      <c r="G32" s="34"/>
      <c r="H32" s="34"/>
      <c r="I32" s="122" t="s">
        <v>45</v>
      </c>
      <c r="J32" s="121" t="s">
        <v>47</v>
      </c>
      <c r="K32" s="34"/>
      <c r="L32" s="109"/>
      <c r="S32" s="34"/>
      <c r="T32" s="34"/>
      <c r="U32" s="34"/>
      <c r="V32" s="34"/>
      <c r="W32" s="34"/>
      <c r="X32" s="34"/>
      <c r="Y32" s="34"/>
      <c r="Z32" s="34"/>
      <c r="AA32" s="34"/>
      <c r="AB32" s="34"/>
      <c r="AC32" s="34"/>
      <c r="AD32" s="34"/>
      <c r="AE32" s="34"/>
    </row>
    <row r="33" spans="1:31" s="2" customFormat="1" ht="14.45" customHeight="1">
      <c r="A33" s="34"/>
      <c r="B33" s="39"/>
      <c r="C33" s="34"/>
      <c r="D33" s="123" t="s">
        <v>48</v>
      </c>
      <c r="E33" s="107" t="s">
        <v>49</v>
      </c>
      <c r="F33" s="124">
        <f>ROUND((SUM(BE86:BE170)),  2)</f>
        <v>0</v>
      </c>
      <c r="G33" s="34"/>
      <c r="H33" s="34"/>
      <c r="I33" s="125">
        <v>0.21</v>
      </c>
      <c r="J33" s="124">
        <f>ROUND(((SUM(BE86:BE170))*I33),  2)</f>
        <v>0</v>
      </c>
      <c r="K33" s="34"/>
      <c r="L33" s="109"/>
      <c r="S33" s="34"/>
      <c r="T33" s="34"/>
      <c r="U33" s="34"/>
      <c r="V33" s="34"/>
      <c r="W33" s="34"/>
      <c r="X33" s="34"/>
      <c r="Y33" s="34"/>
      <c r="Z33" s="34"/>
      <c r="AA33" s="34"/>
      <c r="AB33" s="34"/>
      <c r="AC33" s="34"/>
      <c r="AD33" s="34"/>
      <c r="AE33" s="34"/>
    </row>
    <row r="34" spans="1:31" s="2" customFormat="1" ht="14.45" customHeight="1">
      <c r="A34" s="34"/>
      <c r="B34" s="39"/>
      <c r="C34" s="34"/>
      <c r="D34" s="34"/>
      <c r="E34" s="107" t="s">
        <v>50</v>
      </c>
      <c r="F34" s="124">
        <f>ROUND((SUM(BF86:BF170)),  2)</f>
        <v>0</v>
      </c>
      <c r="G34" s="34"/>
      <c r="H34" s="34"/>
      <c r="I34" s="125">
        <v>0.15</v>
      </c>
      <c r="J34" s="124">
        <f>ROUND(((SUM(BF86:BF170))*I34),  2)</f>
        <v>0</v>
      </c>
      <c r="K34" s="34"/>
      <c r="L34" s="109"/>
      <c r="S34" s="34"/>
      <c r="T34" s="34"/>
      <c r="U34" s="34"/>
      <c r="V34" s="34"/>
      <c r="W34" s="34"/>
      <c r="X34" s="34"/>
      <c r="Y34" s="34"/>
      <c r="Z34" s="34"/>
      <c r="AA34" s="34"/>
      <c r="AB34" s="34"/>
      <c r="AC34" s="34"/>
      <c r="AD34" s="34"/>
      <c r="AE34" s="34"/>
    </row>
    <row r="35" spans="1:31" s="2" customFormat="1" ht="14.45" hidden="1" customHeight="1">
      <c r="A35" s="34"/>
      <c r="B35" s="39"/>
      <c r="C35" s="34"/>
      <c r="D35" s="34"/>
      <c r="E35" s="107" t="s">
        <v>51</v>
      </c>
      <c r="F35" s="124">
        <f>ROUND((SUM(BG86:BG170)),  2)</f>
        <v>0</v>
      </c>
      <c r="G35" s="34"/>
      <c r="H35" s="34"/>
      <c r="I35" s="125">
        <v>0.21</v>
      </c>
      <c r="J35" s="124">
        <f>0</f>
        <v>0</v>
      </c>
      <c r="K35" s="34"/>
      <c r="L35" s="109"/>
      <c r="S35" s="34"/>
      <c r="T35" s="34"/>
      <c r="U35" s="34"/>
      <c r="V35" s="34"/>
      <c r="W35" s="34"/>
      <c r="X35" s="34"/>
      <c r="Y35" s="34"/>
      <c r="Z35" s="34"/>
      <c r="AA35" s="34"/>
      <c r="AB35" s="34"/>
      <c r="AC35" s="34"/>
      <c r="AD35" s="34"/>
      <c r="AE35" s="34"/>
    </row>
    <row r="36" spans="1:31" s="2" customFormat="1" ht="14.45" hidden="1" customHeight="1">
      <c r="A36" s="34"/>
      <c r="B36" s="39"/>
      <c r="C36" s="34"/>
      <c r="D36" s="34"/>
      <c r="E36" s="107" t="s">
        <v>52</v>
      </c>
      <c r="F36" s="124">
        <f>ROUND((SUM(BH86:BH170)),  2)</f>
        <v>0</v>
      </c>
      <c r="G36" s="34"/>
      <c r="H36" s="34"/>
      <c r="I36" s="125">
        <v>0.15</v>
      </c>
      <c r="J36" s="124">
        <f>0</f>
        <v>0</v>
      </c>
      <c r="K36" s="34"/>
      <c r="L36" s="109"/>
      <c r="S36" s="34"/>
      <c r="T36" s="34"/>
      <c r="U36" s="34"/>
      <c r="V36" s="34"/>
      <c r="W36" s="34"/>
      <c r="X36" s="34"/>
      <c r="Y36" s="34"/>
      <c r="Z36" s="34"/>
      <c r="AA36" s="34"/>
      <c r="AB36" s="34"/>
      <c r="AC36" s="34"/>
      <c r="AD36" s="34"/>
      <c r="AE36" s="34"/>
    </row>
    <row r="37" spans="1:31" s="2" customFormat="1" ht="14.45" hidden="1" customHeight="1">
      <c r="A37" s="34"/>
      <c r="B37" s="39"/>
      <c r="C37" s="34"/>
      <c r="D37" s="34"/>
      <c r="E37" s="107" t="s">
        <v>53</v>
      </c>
      <c r="F37" s="124">
        <f>ROUND((SUM(BI86:BI170)),  2)</f>
        <v>0</v>
      </c>
      <c r="G37" s="34"/>
      <c r="H37" s="34"/>
      <c r="I37" s="125">
        <v>0</v>
      </c>
      <c r="J37" s="124">
        <f>0</f>
        <v>0</v>
      </c>
      <c r="K37" s="34"/>
      <c r="L37" s="109"/>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08"/>
      <c r="J38" s="34"/>
      <c r="K38" s="34"/>
      <c r="L38" s="109"/>
      <c r="S38" s="34"/>
      <c r="T38" s="34"/>
      <c r="U38" s="34"/>
      <c r="V38" s="34"/>
      <c r="W38" s="34"/>
      <c r="X38" s="34"/>
      <c r="Y38" s="34"/>
      <c r="Z38" s="34"/>
      <c r="AA38" s="34"/>
      <c r="AB38" s="34"/>
      <c r="AC38" s="34"/>
      <c r="AD38" s="34"/>
      <c r="AE38" s="34"/>
    </row>
    <row r="39" spans="1:31" s="2" customFormat="1" ht="25.35" customHeight="1">
      <c r="A39" s="34"/>
      <c r="B39" s="39"/>
      <c r="C39" s="126"/>
      <c r="D39" s="127" t="s">
        <v>54</v>
      </c>
      <c r="E39" s="128"/>
      <c r="F39" s="128"/>
      <c r="G39" s="129" t="s">
        <v>55</v>
      </c>
      <c r="H39" s="130" t="s">
        <v>56</v>
      </c>
      <c r="I39" s="131"/>
      <c r="J39" s="132">
        <f>SUM(J30:J37)</f>
        <v>0</v>
      </c>
      <c r="K39" s="133"/>
      <c r="L39" s="109"/>
      <c r="S39" s="34"/>
      <c r="T39" s="34"/>
      <c r="U39" s="34"/>
      <c r="V39" s="34"/>
      <c r="W39" s="34"/>
      <c r="X39" s="34"/>
      <c r="Y39" s="34"/>
      <c r="Z39" s="34"/>
      <c r="AA39" s="34"/>
      <c r="AB39" s="34"/>
      <c r="AC39" s="34"/>
      <c r="AD39" s="34"/>
      <c r="AE39" s="34"/>
    </row>
    <row r="40" spans="1:31" s="2" customFormat="1" ht="14.45" customHeight="1">
      <c r="A40" s="34"/>
      <c r="B40" s="134"/>
      <c r="C40" s="135"/>
      <c r="D40" s="135"/>
      <c r="E40" s="135"/>
      <c r="F40" s="135"/>
      <c r="G40" s="135"/>
      <c r="H40" s="135"/>
      <c r="I40" s="136"/>
      <c r="J40" s="135"/>
      <c r="K40" s="135"/>
      <c r="L40" s="109"/>
      <c r="S40" s="34"/>
      <c r="T40" s="34"/>
      <c r="U40" s="34"/>
      <c r="V40" s="34"/>
      <c r="W40" s="34"/>
      <c r="X40" s="34"/>
      <c r="Y40" s="34"/>
      <c r="Z40" s="34"/>
      <c r="AA40" s="34"/>
      <c r="AB40" s="34"/>
      <c r="AC40" s="34"/>
      <c r="AD40" s="34"/>
      <c r="AE40" s="34"/>
    </row>
    <row r="44" spans="1:31" s="2" customFormat="1" ht="6.95" customHeight="1">
      <c r="A44" s="34"/>
      <c r="B44" s="137"/>
      <c r="C44" s="138"/>
      <c r="D44" s="138"/>
      <c r="E44" s="138"/>
      <c r="F44" s="138"/>
      <c r="G44" s="138"/>
      <c r="H44" s="138"/>
      <c r="I44" s="139"/>
      <c r="J44" s="138"/>
      <c r="K44" s="138"/>
      <c r="L44" s="109"/>
      <c r="S44" s="34"/>
      <c r="T44" s="34"/>
      <c r="U44" s="34"/>
      <c r="V44" s="34"/>
      <c r="W44" s="34"/>
      <c r="X44" s="34"/>
      <c r="Y44" s="34"/>
      <c r="Z44" s="34"/>
      <c r="AA44" s="34"/>
      <c r="AB44" s="34"/>
      <c r="AC44" s="34"/>
      <c r="AD44" s="34"/>
      <c r="AE44" s="34"/>
    </row>
    <row r="45" spans="1:31" s="2" customFormat="1" ht="24.95" customHeight="1">
      <c r="A45" s="34"/>
      <c r="B45" s="35"/>
      <c r="C45" s="23" t="s">
        <v>98</v>
      </c>
      <c r="D45" s="36"/>
      <c r="E45" s="36"/>
      <c r="F45" s="36"/>
      <c r="G45" s="36"/>
      <c r="H45" s="36"/>
      <c r="I45" s="108"/>
      <c r="J45" s="36"/>
      <c r="K45" s="36"/>
      <c r="L45" s="109"/>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108"/>
      <c r="J46" s="36"/>
      <c r="K46" s="36"/>
      <c r="L46" s="109"/>
      <c r="S46" s="34"/>
      <c r="T46" s="34"/>
      <c r="U46" s="34"/>
      <c r="V46" s="34"/>
      <c r="W46" s="34"/>
      <c r="X46" s="34"/>
      <c r="Y46" s="34"/>
      <c r="Z46" s="34"/>
      <c r="AA46" s="34"/>
      <c r="AB46" s="34"/>
      <c r="AC46" s="34"/>
      <c r="AD46" s="34"/>
      <c r="AE46" s="34"/>
    </row>
    <row r="47" spans="1:31" s="2" customFormat="1" ht="12" customHeight="1">
      <c r="A47" s="34"/>
      <c r="B47" s="35"/>
      <c r="C47" s="29" t="s">
        <v>16</v>
      </c>
      <c r="D47" s="36"/>
      <c r="E47" s="36"/>
      <c r="F47" s="36"/>
      <c r="G47" s="36"/>
      <c r="H47" s="36"/>
      <c r="I47" s="108"/>
      <c r="J47" s="36"/>
      <c r="K47" s="36"/>
      <c r="L47" s="109"/>
      <c r="S47" s="34"/>
      <c r="T47" s="34"/>
      <c r="U47" s="34"/>
      <c r="V47" s="34"/>
      <c r="W47" s="34"/>
      <c r="X47" s="34"/>
      <c r="Y47" s="34"/>
      <c r="Z47" s="34"/>
      <c r="AA47" s="34"/>
      <c r="AB47" s="34"/>
      <c r="AC47" s="34"/>
      <c r="AD47" s="34"/>
      <c r="AE47" s="34"/>
    </row>
    <row r="48" spans="1:31" s="2" customFormat="1" ht="16.5" customHeight="1">
      <c r="A48" s="34"/>
      <c r="B48" s="35"/>
      <c r="C48" s="36"/>
      <c r="D48" s="36"/>
      <c r="E48" s="365" t="str">
        <f>E7</f>
        <v>HUMPOLEC, budova zastávky - oprava střechy</v>
      </c>
      <c r="F48" s="366"/>
      <c r="G48" s="366"/>
      <c r="H48" s="366"/>
      <c r="I48" s="108"/>
      <c r="J48" s="36"/>
      <c r="K48" s="36"/>
      <c r="L48" s="109"/>
      <c r="S48" s="34"/>
      <c r="T48" s="34"/>
      <c r="U48" s="34"/>
      <c r="V48" s="34"/>
      <c r="W48" s="34"/>
      <c r="X48" s="34"/>
      <c r="Y48" s="34"/>
      <c r="Z48" s="34"/>
      <c r="AA48" s="34"/>
      <c r="AB48" s="34"/>
      <c r="AC48" s="34"/>
      <c r="AD48" s="34"/>
      <c r="AE48" s="34"/>
    </row>
    <row r="49" spans="1:47" s="2" customFormat="1" ht="12" customHeight="1">
      <c r="A49" s="34"/>
      <c r="B49" s="35"/>
      <c r="C49" s="29" t="s">
        <v>96</v>
      </c>
      <c r="D49" s="36"/>
      <c r="E49" s="36"/>
      <c r="F49" s="36"/>
      <c r="G49" s="36"/>
      <c r="H49" s="36"/>
      <c r="I49" s="108"/>
      <c r="J49" s="36"/>
      <c r="K49" s="36"/>
      <c r="L49" s="109"/>
      <c r="S49" s="34"/>
      <c r="T49" s="34"/>
      <c r="U49" s="34"/>
      <c r="V49" s="34"/>
      <c r="W49" s="34"/>
      <c r="X49" s="34"/>
      <c r="Y49" s="34"/>
      <c r="Z49" s="34"/>
      <c r="AA49" s="34"/>
      <c r="AB49" s="34"/>
      <c r="AC49" s="34"/>
      <c r="AD49" s="34"/>
      <c r="AE49" s="34"/>
    </row>
    <row r="50" spans="1:47" s="2" customFormat="1" ht="16.5" customHeight="1">
      <c r="A50" s="34"/>
      <c r="B50" s="35"/>
      <c r="C50" s="36"/>
      <c r="D50" s="36"/>
      <c r="E50" s="337" t="str">
        <f>E9</f>
        <v>SO02 - HROMOSVOD</v>
      </c>
      <c r="F50" s="367"/>
      <c r="G50" s="367"/>
      <c r="H50" s="367"/>
      <c r="I50" s="108"/>
      <c r="J50" s="36"/>
      <c r="K50" s="36"/>
      <c r="L50" s="109"/>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108"/>
      <c r="J51" s="36"/>
      <c r="K51" s="36"/>
      <c r="L51" s="109"/>
      <c r="S51" s="34"/>
      <c r="T51" s="34"/>
      <c r="U51" s="34"/>
      <c r="V51" s="34"/>
      <c r="W51" s="34"/>
      <c r="X51" s="34"/>
      <c r="Y51" s="34"/>
      <c r="Z51" s="34"/>
      <c r="AA51" s="34"/>
      <c r="AB51" s="34"/>
      <c r="AC51" s="34"/>
      <c r="AD51" s="34"/>
      <c r="AE51" s="34"/>
    </row>
    <row r="52" spans="1:47" s="2" customFormat="1" ht="12" customHeight="1">
      <c r="A52" s="34"/>
      <c r="B52" s="35"/>
      <c r="C52" s="29" t="s">
        <v>22</v>
      </c>
      <c r="D52" s="36"/>
      <c r="E52" s="36"/>
      <c r="F52" s="27" t="str">
        <f>F12</f>
        <v>st.p.č. 628 k.ú. Humpolec</v>
      </c>
      <c r="G52" s="36"/>
      <c r="H52" s="36"/>
      <c r="I52" s="111" t="s">
        <v>24</v>
      </c>
      <c r="J52" s="59" t="str">
        <f>IF(J12="","",J12)</f>
        <v>26. 4. 2020</v>
      </c>
      <c r="K52" s="36"/>
      <c r="L52" s="109"/>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108"/>
      <c r="J53" s="36"/>
      <c r="K53" s="36"/>
      <c r="L53" s="109"/>
      <c r="S53" s="34"/>
      <c r="T53" s="34"/>
      <c r="U53" s="34"/>
      <c r="V53" s="34"/>
      <c r="W53" s="34"/>
      <c r="X53" s="34"/>
      <c r="Y53" s="34"/>
      <c r="Z53" s="34"/>
      <c r="AA53" s="34"/>
      <c r="AB53" s="34"/>
      <c r="AC53" s="34"/>
      <c r="AD53" s="34"/>
      <c r="AE53" s="34"/>
    </row>
    <row r="54" spans="1:47" s="2" customFormat="1" ht="25.7" customHeight="1">
      <c r="A54" s="34"/>
      <c r="B54" s="35"/>
      <c r="C54" s="29" t="s">
        <v>26</v>
      </c>
      <c r="D54" s="36"/>
      <c r="E54" s="36"/>
      <c r="F54" s="27" t="str">
        <f>E15</f>
        <v>Správa železnic, státní organizace</v>
      </c>
      <c r="G54" s="36"/>
      <c r="H54" s="36"/>
      <c r="I54" s="111" t="s">
        <v>34</v>
      </c>
      <c r="J54" s="32" t="str">
        <f>E21</f>
        <v>A 3 PROJEKT, s.r.o.</v>
      </c>
      <c r="K54" s="36"/>
      <c r="L54" s="109"/>
      <c r="S54" s="34"/>
      <c r="T54" s="34"/>
      <c r="U54" s="34"/>
      <c r="V54" s="34"/>
      <c r="W54" s="34"/>
      <c r="X54" s="34"/>
      <c r="Y54" s="34"/>
      <c r="Z54" s="34"/>
      <c r="AA54" s="34"/>
      <c r="AB54" s="34"/>
      <c r="AC54" s="34"/>
      <c r="AD54" s="34"/>
      <c r="AE54" s="34"/>
    </row>
    <row r="55" spans="1:47" s="2" customFormat="1" ht="15.2" customHeight="1">
      <c r="A55" s="34"/>
      <c r="B55" s="35"/>
      <c r="C55" s="29" t="s">
        <v>32</v>
      </c>
      <c r="D55" s="36"/>
      <c r="E55" s="36"/>
      <c r="F55" s="27" t="str">
        <f>IF(E18="","",E18)</f>
        <v>Vyplň údaj</v>
      </c>
      <c r="G55" s="36"/>
      <c r="H55" s="36"/>
      <c r="I55" s="111" t="s">
        <v>39</v>
      </c>
      <c r="J55" s="32" t="str">
        <f>E24</f>
        <v>Jan Landa</v>
      </c>
      <c r="K55" s="36"/>
      <c r="L55" s="109"/>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108"/>
      <c r="J56" s="36"/>
      <c r="K56" s="36"/>
      <c r="L56" s="109"/>
      <c r="S56" s="34"/>
      <c r="T56" s="34"/>
      <c r="U56" s="34"/>
      <c r="V56" s="34"/>
      <c r="W56" s="34"/>
      <c r="X56" s="34"/>
      <c r="Y56" s="34"/>
      <c r="Z56" s="34"/>
      <c r="AA56" s="34"/>
      <c r="AB56" s="34"/>
      <c r="AC56" s="34"/>
      <c r="AD56" s="34"/>
      <c r="AE56" s="34"/>
    </row>
    <row r="57" spans="1:47" s="2" customFormat="1" ht="29.25" customHeight="1">
      <c r="A57" s="34"/>
      <c r="B57" s="35"/>
      <c r="C57" s="140" t="s">
        <v>99</v>
      </c>
      <c r="D57" s="141"/>
      <c r="E57" s="141"/>
      <c r="F57" s="141"/>
      <c r="G57" s="141"/>
      <c r="H57" s="141"/>
      <c r="I57" s="142"/>
      <c r="J57" s="143" t="s">
        <v>100</v>
      </c>
      <c r="K57" s="141"/>
      <c r="L57" s="109"/>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108"/>
      <c r="J58" s="36"/>
      <c r="K58" s="36"/>
      <c r="L58" s="109"/>
      <c r="S58" s="34"/>
      <c r="T58" s="34"/>
      <c r="U58" s="34"/>
      <c r="V58" s="34"/>
      <c r="W58" s="34"/>
      <c r="X58" s="34"/>
      <c r="Y58" s="34"/>
      <c r="Z58" s="34"/>
      <c r="AA58" s="34"/>
      <c r="AB58" s="34"/>
      <c r="AC58" s="34"/>
      <c r="AD58" s="34"/>
      <c r="AE58" s="34"/>
    </row>
    <row r="59" spans="1:47" s="2" customFormat="1" ht="22.9" customHeight="1">
      <c r="A59" s="34"/>
      <c r="B59" s="35"/>
      <c r="C59" s="144" t="s">
        <v>76</v>
      </c>
      <c r="D59" s="36"/>
      <c r="E59" s="36"/>
      <c r="F59" s="36"/>
      <c r="G59" s="36"/>
      <c r="H59" s="36"/>
      <c r="I59" s="108"/>
      <c r="J59" s="77">
        <f>J86</f>
        <v>0</v>
      </c>
      <c r="K59" s="36"/>
      <c r="L59" s="109"/>
      <c r="S59" s="34"/>
      <c r="T59" s="34"/>
      <c r="U59" s="34"/>
      <c r="V59" s="34"/>
      <c r="W59" s="34"/>
      <c r="X59" s="34"/>
      <c r="Y59" s="34"/>
      <c r="Z59" s="34"/>
      <c r="AA59" s="34"/>
      <c r="AB59" s="34"/>
      <c r="AC59" s="34"/>
      <c r="AD59" s="34"/>
      <c r="AE59" s="34"/>
      <c r="AU59" s="17" t="s">
        <v>101</v>
      </c>
    </row>
    <row r="60" spans="1:47" s="9" customFormat="1" ht="24.95" customHeight="1">
      <c r="B60" s="145"/>
      <c r="C60" s="146"/>
      <c r="D60" s="147" t="s">
        <v>178</v>
      </c>
      <c r="E60" s="148"/>
      <c r="F60" s="148"/>
      <c r="G60" s="148"/>
      <c r="H60" s="148"/>
      <c r="I60" s="149"/>
      <c r="J60" s="150">
        <f>J87</f>
        <v>0</v>
      </c>
      <c r="K60" s="146"/>
      <c r="L60" s="151"/>
    </row>
    <row r="61" spans="1:47" s="10" customFormat="1" ht="19.899999999999999" customHeight="1">
      <c r="B61" s="152"/>
      <c r="C61" s="153"/>
      <c r="D61" s="154" t="s">
        <v>179</v>
      </c>
      <c r="E61" s="155"/>
      <c r="F61" s="155"/>
      <c r="G61" s="155"/>
      <c r="H61" s="155"/>
      <c r="I61" s="156"/>
      <c r="J61" s="157">
        <f>J88</f>
        <v>0</v>
      </c>
      <c r="K61" s="153"/>
      <c r="L61" s="158"/>
    </row>
    <row r="62" spans="1:47" s="10" customFormat="1" ht="19.899999999999999" customHeight="1">
      <c r="B62" s="152"/>
      <c r="C62" s="153"/>
      <c r="D62" s="154" t="s">
        <v>183</v>
      </c>
      <c r="E62" s="155"/>
      <c r="F62" s="155"/>
      <c r="G62" s="155"/>
      <c r="H62" s="155"/>
      <c r="I62" s="156"/>
      <c r="J62" s="157">
        <f>J97</f>
        <v>0</v>
      </c>
      <c r="K62" s="153"/>
      <c r="L62" s="158"/>
    </row>
    <row r="63" spans="1:47" s="9" customFormat="1" ht="24.95" customHeight="1">
      <c r="B63" s="145"/>
      <c r="C63" s="146"/>
      <c r="D63" s="147" t="s">
        <v>186</v>
      </c>
      <c r="E63" s="148"/>
      <c r="F63" s="148"/>
      <c r="G63" s="148"/>
      <c r="H63" s="148"/>
      <c r="I63" s="149"/>
      <c r="J63" s="150">
        <f>J101</f>
        <v>0</v>
      </c>
      <c r="K63" s="146"/>
      <c r="L63" s="151"/>
    </row>
    <row r="64" spans="1:47" s="10" customFormat="1" ht="19.899999999999999" customHeight="1">
      <c r="B64" s="152"/>
      <c r="C64" s="153"/>
      <c r="D64" s="154" t="s">
        <v>987</v>
      </c>
      <c r="E64" s="155"/>
      <c r="F64" s="155"/>
      <c r="G64" s="155"/>
      <c r="H64" s="155"/>
      <c r="I64" s="156"/>
      <c r="J64" s="157">
        <f>J102</f>
        <v>0</v>
      </c>
      <c r="K64" s="153"/>
      <c r="L64" s="158"/>
    </row>
    <row r="65" spans="1:31" s="9" customFormat="1" ht="24.95" customHeight="1">
      <c r="B65" s="145"/>
      <c r="C65" s="146"/>
      <c r="D65" s="147" t="s">
        <v>192</v>
      </c>
      <c r="E65" s="148"/>
      <c r="F65" s="148"/>
      <c r="G65" s="148"/>
      <c r="H65" s="148"/>
      <c r="I65" s="149"/>
      <c r="J65" s="150">
        <f>J162</f>
        <v>0</v>
      </c>
      <c r="K65" s="146"/>
      <c r="L65" s="151"/>
    </row>
    <row r="66" spans="1:31" s="10" customFormat="1" ht="19.899999999999999" customHeight="1">
      <c r="B66" s="152"/>
      <c r="C66" s="153"/>
      <c r="D66" s="154" t="s">
        <v>193</v>
      </c>
      <c r="E66" s="155"/>
      <c r="F66" s="155"/>
      <c r="G66" s="155"/>
      <c r="H66" s="155"/>
      <c r="I66" s="156"/>
      <c r="J66" s="157">
        <f>J163</f>
        <v>0</v>
      </c>
      <c r="K66" s="153"/>
      <c r="L66" s="158"/>
    </row>
    <row r="67" spans="1:31" s="2" customFormat="1" ht="21.75" customHeight="1">
      <c r="A67" s="34"/>
      <c r="B67" s="35"/>
      <c r="C67" s="36"/>
      <c r="D67" s="36"/>
      <c r="E67" s="36"/>
      <c r="F67" s="36"/>
      <c r="G67" s="36"/>
      <c r="H67" s="36"/>
      <c r="I67" s="108"/>
      <c r="J67" s="36"/>
      <c r="K67" s="36"/>
      <c r="L67" s="109"/>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136"/>
      <c r="J68" s="48"/>
      <c r="K68" s="48"/>
      <c r="L68" s="109"/>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139"/>
      <c r="J72" s="50"/>
      <c r="K72" s="50"/>
      <c r="L72" s="109"/>
      <c r="S72" s="34"/>
      <c r="T72" s="34"/>
      <c r="U72" s="34"/>
      <c r="V72" s="34"/>
      <c r="W72" s="34"/>
      <c r="X72" s="34"/>
      <c r="Y72" s="34"/>
      <c r="Z72" s="34"/>
      <c r="AA72" s="34"/>
      <c r="AB72" s="34"/>
      <c r="AC72" s="34"/>
      <c r="AD72" s="34"/>
      <c r="AE72" s="34"/>
    </row>
    <row r="73" spans="1:31" s="2" customFormat="1" ht="24.95" customHeight="1">
      <c r="A73" s="34"/>
      <c r="B73" s="35"/>
      <c r="C73" s="23" t="s">
        <v>108</v>
      </c>
      <c r="D73" s="36"/>
      <c r="E73" s="36"/>
      <c r="F73" s="36"/>
      <c r="G73" s="36"/>
      <c r="H73" s="36"/>
      <c r="I73" s="108"/>
      <c r="J73" s="36"/>
      <c r="K73" s="36"/>
      <c r="L73" s="109"/>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108"/>
      <c r="J74" s="36"/>
      <c r="K74" s="36"/>
      <c r="L74" s="109"/>
      <c r="S74" s="34"/>
      <c r="T74" s="34"/>
      <c r="U74" s="34"/>
      <c r="V74" s="34"/>
      <c r="W74" s="34"/>
      <c r="X74" s="34"/>
      <c r="Y74" s="34"/>
      <c r="Z74" s="34"/>
      <c r="AA74" s="34"/>
      <c r="AB74" s="34"/>
      <c r="AC74" s="34"/>
      <c r="AD74" s="34"/>
      <c r="AE74" s="34"/>
    </row>
    <row r="75" spans="1:31" s="2" customFormat="1" ht="12" customHeight="1">
      <c r="A75" s="34"/>
      <c r="B75" s="35"/>
      <c r="C75" s="29" t="s">
        <v>16</v>
      </c>
      <c r="D75" s="36"/>
      <c r="E75" s="36"/>
      <c r="F75" s="36"/>
      <c r="G75" s="36"/>
      <c r="H75" s="36"/>
      <c r="I75" s="108"/>
      <c r="J75" s="36"/>
      <c r="K75" s="36"/>
      <c r="L75" s="109"/>
      <c r="S75" s="34"/>
      <c r="T75" s="34"/>
      <c r="U75" s="34"/>
      <c r="V75" s="34"/>
      <c r="W75" s="34"/>
      <c r="X75" s="34"/>
      <c r="Y75" s="34"/>
      <c r="Z75" s="34"/>
      <c r="AA75" s="34"/>
      <c r="AB75" s="34"/>
      <c r="AC75" s="34"/>
      <c r="AD75" s="34"/>
      <c r="AE75" s="34"/>
    </row>
    <row r="76" spans="1:31" s="2" customFormat="1" ht="16.5" customHeight="1">
      <c r="A76" s="34"/>
      <c r="B76" s="35"/>
      <c r="C76" s="36"/>
      <c r="D76" s="36"/>
      <c r="E76" s="365" t="str">
        <f>E7</f>
        <v>HUMPOLEC, budova zastávky - oprava střechy</v>
      </c>
      <c r="F76" s="366"/>
      <c r="G76" s="366"/>
      <c r="H76" s="366"/>
      <c r="I76" s="108"/>
      <c r="J76" s="36"/>
      <c r="K76" s="36"/>
      <c r="L76" s="109"/>
      <c r="S76" s="34"/>
      <c r="T76" s="34"/>
      <c r="U76" s="34"/>
      <c r="V76" s="34"/>
      <c r="W76" s="34"/>
      <c r="X76" s="34"/>
      <c r="Y76" s="34"/>
      <c r="Z76" s="34"/>
      <c r="AA76" s="34"/>
      <c r="AB76" s="34"/>
      <c r="AC76" s="34"/>
      <c r="AD76" s="34"/>
      <c r="AE76" s="34"/>
    </row>
    <row r="77" spans="1:31" s="2" customFormat="1" ht="12" customHeight="1">
      <c r="A77" s="34"/>
      <c r="B77" s="35"/>
      <c r="C77" s="29" t="s">
        <v>96</v>
      </c>
      <c r="D77" s="36"/>
      <c r="E77" s="36"/>
      <c r="F77" s="36"/>
      <c r="G77" s="36"/>
      <c r="H77" s="36"/>
      <c r="I77" s="108"/>
      <c r="J77" s="36"/>
      <c r="K77" s="36"/>
      <c r="L77" s="109"/>
      <c r="S77" s="34"/>
      <c r="T77" s="34"/>
      <c r="U77" s="34"/>
      <c r="V77" s="34"/>
      <c r="W77" s="34"/>
      <c r="X77" s="34"/>
      <c r="Y77" s="34"/>
      <c r="Z77" s="34"/>
      <c r="AA77" s="34"/>
      <c r="AB77" s="34"/>
      <c r="AC77" s="34"/>
      <c r="AD77" s="34"/>
      <c r="AE77" s="34"/>
    </row>
    <row r="78" spans="1:31" s="2" customFormat="1" ht="16.5" customHeight="1">
      <c r="A78" s="34"/>
      <c r="B78" s="35"/>
      <c r="C78" s="36"/>
      <c r="D78" s="36"/>
      <c r="E78" s="337" t="str">
        <f>E9</f>
        <v>SO02 - HROMOSVOD</v>
      </c>
      <c r="F78" s="367"/>
      <c r="G78" s="367"/>
      <c r="H78" s="367"/>
      <c r="I78" s="108"/>
      <c r="J78" s="36"/>
      <c r="K78" s="36"/>
      <c r="L78" s="109"/>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108"/>
      <c r="J79" s="36"/>
      <c r="K79" s="36"/>
      <c r="L79" s="109"/>
      <c r="S79" s="34"/>
      <c r="T79" s="34"/>
      <c r="U79" s="34"/>
      <c r="V79" s="34"/>
      <c r="W79" s="34"/>
      <c r="X79" s="34"/>
      <c r="Y79" s="34"/>
      <c r="Z79" s="34"/>
      <c r="AA79" s="34"/>
      <c r="AB79" s="34"/>
      <c r="AC79" s="34"/>
      <c r="AD79" s="34"/>
      <c r="AE79" s="34"/>
    </row>
    <row r="80" spans="1:31" s="2" customFormat="1" ht="12" customHeight="1">
      <c r="A80" s="34"/>
      <c r="B80" s="35"/>
      <c r="C80" s="29" t="s">
        <v>22</v>
      </c>
      <c r="D80" s="36"/>
      <c r="E80" s="36"/>
      <c r="F80" s="27" t="str">
        <f>F12</f>
        <v>st.p.č. 628 k.ú. Humpolec</v>
      </c>
      <c r="G80" s="36"/>
      <c r="H80" s="36"/>
      <c r="I80" s="111" t="s">
        <v>24</v>
      </c>
      <c r="J80" s="59" t="str">
        <f>IF(J12="","",J12)</f>
        <v>26. 4. 2020</v>
      </c>
      <c r="K80" s="36"/>
      <c r="L80" s="109"/>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108"/>
      <c r="J81" s="36"/>
      <c r="K81" s="36"/>
      <c r="L81" s="109"/>
      <c r="S81" s="34"/>
      <c r="T81" s="34"/>
      <c r="U81" s="34"/>
      <c r="V81" s="34"/>
      <c r="W81" s="34"/>
      <c r="X81" s="34"/>
      <c r="Y81" s="34"/>
      <c r="Z81" s="34"/>
      <c r="AA81" s="34"/>
      <c r="AB81" s="34"/>
      <c r="AC81" s="34"/>
      <c r="AD81" s="34"/>
      <c r="AE81" s="34"/>
    </row>
    <row r="82" spans="1:65" s="2" customFormat="1" ht="25.7" customHeight="1">
      <c r="A82" s="34"/>
      <c r="B82" s="35"/>
      <c r="C82" s="29" t="s">
        <v>26</v>
      </c>
      <c r="D82" s="36"/>
      <c r="E82" s="36"/>
      <c r="F82" s="27" t="str">
        <f>E15</f>
        <v>Správa železnic, státní organizace</v>
      </c>
      <c r="G82" s="36"/>
      <c r="H82" s="36"/>
      <c r="I82" s="111" t="s">
        <v>34</v>
      </c>
      <c r="J82" s="32" t="str">
        <f>E21</f>
        <v>A 3 PROJEKT, s.r.o.</v>
      </c>
      <c r="K82" s="36"/>
      <c r="L82" s="109"/>
      <c r="S82" s="34"/>
      <c r="T82" s="34"/>
      <c r="U82" s="34"/>
      <c r="V82" s="34"/>
      <c r="W82" s="34"/>
      <c r="X82" s="34"/>
      <c r="Y82" s="34"/>
      <c r="Z82" s="34"/>
      <c r="AA82" s="34"/>
      <c r="AB82" s="34"/>
      <c r="AC82" s="34"/>
      <c r="AD82" s="34"/>
      <c r="AE82" s="34"/>
    </row>
    <row r="83" spans="1:65" s="2" customFormat="1" ht="15.2" customHeight="1">
      <c r="A83" s="34"/>
      <c r="B83" s="35"/>
      <c r="C83" s="29" t="s">
        <v>32</v>
      </c>
      <c r="D83" s="36"/>
      <c r="E83" s="36"/>
      <c r="F83" s="27" t="str">
        <f>IF(E18="","",E18)</f>
        <v>Vyplň údaj</v>
      </c>
      <c r="G83" s="36"/>
      <c r="H83" s="36"/>
      <c r="I83" s="111" t="s">
        <v>39</v>
      </c>
      <c r="J83" s="32" t="str">
        <f>E24</f>
        <v>Jan Landa</v>
      </c>
      <c r="K83" s="36"/>
      <c r="L83" s="109"/>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108"/>
      <c r="J84" s="36"/>
      <c r="K84" s="36"/>
      <c r="L84" s="109"/>
      <c r="S84" s="34"/>
      <c r="T84" s="34"/>
      <c r="U84" s="34"/>
      <c r="V84" s="34"/>
      <c r="W84" s="34"/>
      <c r="X84" s="34"/>
      <c r="Y84" s="34"/>
      <c r="Z84" s="34"/>
      <c r="AA84" s="34"/>
      <c r="AB84" s="34"/>
      <c r="AC84" s="34"/>
      <c r="AD84" s="34"/>
      <c r="AE84" s="34"/>
    </row>
    <row r="85" spans="1:65" s="11" customFormat="1" ht="29.25" customHeight="1">
      <c r="A85" s="159"/>
      <c r="B85" s="160"/>
      <c r="C85" s="161" t="s">
        <v>109</v>
      </c>
      <c r="D85" s="162" t="s">
        <v>63</v>
      </c>
      <c r="E85" s="162" t="s">
        <v>59</v>
      </c>
      <c r="F85" s="162" t="s">
        <v>60</v>
      </c>
      <c r="G85" s="162" t="s">
        <v>110</v>
      </c>
      <c r="H85" s="162" t="s">
        <v>111</v>
      </c>
      <c r="I85" s="163" t="s">
        <v>112</v>
      </c>
      <c r="J85" s="162" t="s">
        <v>100</v>
      </c>
      <c r="K85" s="164" t="s">
        <v>113</v>
      </c>
      <c r="L85" s="165"/>
      <c r="M85" s="68" t="s">
        <v>40</v>
      </c>
      <c r="N85" s="69" t="s">
        <v>48</v>
      </c>
      <c r="O85" s="69" t="s">
        <v>114</v>
      </c>
      <c r="P85" s="69" t="s">
        <v>115</v>
      </c>
      <c r="Q85" s="69" t="s">
        <v>116</v>
      </c>
      <c r="R85" s="69" t="s">
        <v>117</v>
      </c>
      <c r="S85" s="69" t="s">
        <v>118</v>
      </c>
      <c r="T85" s="70" t="s">
        <v>119</v>
      </c>
      <c r="U85" s="159"/>
      <c r="V85" s="159"/>
      <c r="W85" s="159"/>
      <c r="X85" s="159"/>
      <c r="Y85" s="159"/>
      <c r="Z85" s="159"/>
      <c r="AA85" s="159"/>
      <c r="AB85" s="159"/>
      <c r="AC85" s="159"/>
      <c r="AD85" s="159"/>
      <c r="AE85" s="159"/>
    </row>
    <row r="86" spans="1:65" s="2" customFormat="1" ht="22.9" customHeight="1">
      <c r="A86" s="34"/>
      <c r="B86" s="35"/>
      <c r="C86" s="75" t="s">
        <v>120</v>
      </c>
      <c r="D86" s="36"/>
      <c r="E86" s="36"/>
      <c r="F86" s="36"/>
      <c r="G86" s="36"/>
      <c r="H86" s="36"/>
      <c r="I86" s="108"/>
      <c r="J86" s="166">
        <f>BK86</f>
        <v>0</v>
      </c>
      <c r="K86" s="36"/>
      <c r="L86" s="39"/>
      <c r="M86" s="71"/>
      <c r="N86" s="167"/>
      <c r="O86" s="72"/>
      <c r="P86" s="168">
        <f>P87+P101+P162</f>
        <v>0</v>
      </c>
      <c r="Q86" s="72"/>
      <c r="R86" s="168">
        <f>R87+R101+R162</f>
        <v>0.27647900000000003</v>
      </c>
      <c r="S86" s="72"/>
      <c r="T86" s="169">
        <f>T87+T101+T162</f>
        <v>0</v>
      </c>
      <c r="U86" s="34"/>
      <c r="V86" s="34"/>
      <c r="W86" s="34"/>
      <c r="X86" s="34"/>
      <c r="Y86" s="34"/>
      <c r="Z86" s="34"/>
      <c r="AA86" s="34"/>
      <c r="AB86" s="34"/>
      <c r="AC86" s="34"/>
      <c r="AD86" s="34"/>
      <c r="AE86" s="34"/>
      <c r="AT86" s="17" t="s">
        <v>77</v>
      </c>
      <c r="AU86" s="17" t="s">
        <v>101</v>
      </c>
      <c r="BK86" s="170">
        <f>BK87+BK101+BK162</f>
        <v>0</v>
      </c>
    </row>
    <row r="87" spans="1:65" s="12" customFormat="1" ht="25.9" customHeight="1">
      <c r="B87" s="171"/>
      <c r="C87" s="172"/>
      <c r="D87" s="173" t="s">
        <v>77</v>
      </c>
      <c r="E87" s="174" t="s">
        <v>194</v>
      </c>
      <c r="F87" s="174" t="s">
        <v>195</v>
      </c>
      <c r="G87" s="172"/>
      <c r="H87" s="172"/>
      <c r="I87" s="175"/>
      <c r="J87" s="176">
        <f>BK87</f>
        <v>0</v>
      </c>
      <c r="K87" s="172"/>
      <c r="L87" s="177"/>
      <c r="M87" s="178"/>
      <c r="N87" s="179"/>
      <c r="O87" s="179"/>
      <c r="P87" s="180">
        <f>P88+P97</f>
        <v>0</v>
      </c>
      <c r="Q87" s="179"/>
      <c r="R87" s="180">
        <f>R88+R97</f>
        <v>0.10095</v>
      </c>
      <c r="S87" s="179"/>
      <c r="T87" s="181">
        <f>T88+T97</f>
        <v>0</v>
      </c>
      <c r="AR87" s="182" t="s">
        <v>86</v>
      </c>
      <c r="AT87" s="183" t="s">
        <v>77</v>
      </c>
      <c r="AU87" s="183" t="s">
        <v>78</v>
      </c>
      <c r="AY87" s="182" t="s">
        <v>123</v>
      </c>
      <c r="BK87" s="184">
        <f>BK88+BK97</f>
        <v>0</v>
      </c>
    </row>
    <row r="88" spans="1:65" s="12" customFormat="1" ht="22.9" customHeight="1">
      <c r="B88" s="171"/>
      <c r="C88" s="172"/>
      <c r="D88" s="173" t="s">
        <v>77</v>
      </c>
      <c r="E88" s="185" t="s">
        <v>86</v>
      </c>
      <c r="F88" s="185" t="s">
        <v>196</v>
      </c>
      <c r="G88" s="172"/>
      <c r="H88" s="172"/>
      <c r="I88" s="175"/>
      <c r="J88" s="186">
        <f>BK88</f>
        <v>0</v>
      </c>
      <c r="K88" s="172"/>
      <c r="L88" s="177"/>
      <c r="M88" s="178"/>
      <c r="N88" s="179"/>
      <c r="O88" s="179"/>
      <c r="P88" s="180">
        <f>SUM(P89:P96)</f>
        <v>0</v>
      </c>
      <c r="Q88" s="179"/>
      <c r="R88" s="180">
        <f>SUM(R89:R96)</f>
        <v>0.10095</v>
      </c>
      <c r="S88" s="179"/>
      <c r="T88" s="181">
        <f>SUM(T89:T96)</f>
        <v>0</v>
      </c>
      <c r="AR88" s="182" t="s">
        <v>86</v>
      </c>
      <c r="AT88" s="183" t="s">
        <v>77</v>
      </c>
      <c r="AU88" s="183" t="s">
        <v>86</v>
      </c>
      <c r="AY88" s="182" t="s">
        <v>123</v>
      </c>
      <c r="BK88" s="184">
        <f>SUM(BK89:BK96)</f>
        <v>0</v>
      </c>
    </row>
    <row r="89" spans="1:65" s="2" customFormat="1" ht="21.75" customHeight="1">
      <c r="A89" s="34"/>
      <c r="B89" s="35"/>
      <c r="C89" s="187" t="s">
        <v>86</v>
      </c>
      <c r="D89" s="187" t="s">
        <v>126</v>
      </c>
      <c r="E89" s="188" t="s">
        <v>217</v>
      </c>
      <c r="F89" s="189" t="s">
        <v>218</v>
      </c>
      <c r="G89" s="190" t="s">
        <v>219</v>
      </c>
      <c r="H89" s="191">
        <v>3</v>
      </c>
      <c r="I89" s="192"/>
      <c r="J89" s="193">
        <f>ROUND(I89*H89,2)</f>
        <v>0</v>
      </c>
      <c r="K89" s="189" t="s">
        <v>130</v>
      </c>
      <c r="L89" s="39"/>
      <c r="M89" s="194" t="s">
        <v>40</v>
      </c>
      <c r="N89" s="195" t="s">
        <v>49</v>
      </c>
      <c r="O89" s="64"/>
      <c r="P89" s="196">
        <f>O89*H89</f>
        <v>0</v>
      </c>
      <c r="Q89" s="196">
        <v>6.4999999999999997E-4</v>
      </c>
      <c r="R89" s="196">
        <f>Q89*H89</f>
        <v>1.9499999999999999E-3</v>
      </c>
      <c r="S89" s="196">
        <v>0</v>
      </c>
      <c r="T89" s="197">
        <f>S89*H89</f>
        <v>0</v>
      </c>
      <c r="U89" s="34"/>
      <c r="V89" s="34"/>
      <c r="W89" s="34"/>
      <c r="X89" s="34"/>
      <c r="Y89" s="34"/>
      <c r="Z89" s="34"/>
      <c r="AA89" s="34"/>
      <c r="AB89" s="34"/>
      <c r="AC89" s="34"/>
      <c r="AD89" s="34"/>
      <c r="AE89" s="34"/>
      <c r="AR89" s="198" t="s">
        <v>150</v>
      </c>
      <c r="AT89" s="198" t="s">
        <v>126</v>
      </c>
      <c r="AU89" s="198" t="s">
        <v>88</v>
      </c>
      <c r="AY89" s="17" t="s">
        <v>123</v>
      </c>
      <c r="BE89" s="199">
        <f>IF(N89="základní",J89,0)</f>
        <v>0</v>
      </c>
      <c r="BF89" s="199">
        <f>IF(N89="snížená",J89,0)</f>
        <v>0</v>
      </c>
      <c r="BG89" s="199">
        <f>IF(N89="zákl. přenesená",J89,0)</f>
        <v>0</v>
      </c>
      <c r="BH89" s="199">
        <f>IF(N89="sníž. přenesená",J89,0)</f>
        <v>0</v>
      </c>
      <c r="BI89" s="199">
        <f>IF(N89="nulová",J89,0)</f>
        <v>0</v>
      </c>
      <c r="BJ89" s="17" t="s">
        <v>86</v>
      </c>
      <c r="BK89" s="199">
        <f>ROUND(I89*H89,2)</f>
        <v>0</v>
      </c>
      <c r="BL89" s="17" t="s">
        <v>150</v>
      </c>
      <c r="BM89" s="198" t="s">
        <v>988</v>
      </c>
    </row>
    <row r="90" spans="1:65" s="2" customFormat="1" ht="19.5">
      <c r="A90" s="34"/>
      <c r="B90" s="35"/>
      <c r="C90" s="36"/>
      <c r="D90" s="200" t="s">
        <v>133</v>
      </c>
      <c r="E90" s="36"/>
      <c r="F90" s="201" t="s">
        <v>221</v>
      </c>
      <c r="G90" s="36"/>
      <c r="H90" s="36"/>
      <c r="I90" s="108"/>
      <c r="J90" s="36"/>
      <c r="K90" s="36"/>
      <c r="L90" s="39"/>
      <c r="M90" s="202"/>
      <c r="N90" s="203"/>
      <c r="O90" s="64"/>
      <c r="P90" s="64"/>
      <c r="Q90" s="64"/>
      <c r="R90" s="64"/>
      <c r="S90" s="64"/>
      <c r="T90" s="65"/>
      <c r="U90" s="34"/>
      <c r="V90" s="34"/>
      <c r="W90" s="34"/>
      <c r="X90" s="34"/>
      <c r="Y90" s="34"/>
      <c r="Z90" s="34"/>
      <c r="AA90" s="34"/>
      <c r="AB90" s="34"/>
      <c r="AC90" s="34"/>
      <c r="AD90" s="34"/>
      <c r="AE90" s="34"/>
      <c r="AT90" s="17" t="s">
        <v>133</v>
      </c>
      <c r="AU90" s="17" t="s">
        <v>88</v>
      </c>
    </row>
    <row r="91" spans="1:65" s="2" customFormat="1" ht="21.75" customHeight="1">
      <c r="A91" s="34"/>
      <c r="B91" s="35"/>
      <c r="C91" s="187" t="s">
        <v>88</v>
      </c>
      <c r="D91" s="187" t="s">
        <v>126</v>
      </c>
      <c r="E91" s="188" t="s">
        <v>223</v>
      </c>
      <c r="F91" s="189" t="s">
        <v>224</v>
      </c>
      <c r="G91" s="190" t="s">
        <v>219</v>
      </c>
      <c r="H91" s="191">
        <v>3</v>
      </c>
      <c r="I91" s="192"/>
      <c r="J91" s="193">
        <f>ROUND(I91*H91,2)</f>
        <v>0</v>
      </c>
      <c r="K91" s="189" t="s">
        <v>130</v>
      </c>
      <c r="L91" s="39"/>
      <c r="M91" s="194" t="s">
        <v>40</v>
      </c>
      <c r="N91" s="195" t="s">
        <v>49</v>
      </c>
      <c r="O91" s="64"/>
      <c r="P91" s="196">
        <f>O91*H91</f>
        <v>0</v>
      </c>
      <c r="Q91" s="196">
        <v>0</v>
      </c>
      <c r="R91" s="196">
        <f>Q91*H91</f>
        <v>0</v>
      </c>
      <c r="S91" s="196">
        <v>0</v>
      </c>
      <c r="T91" s="197">
        <f>S91*H91</f>
        <v>0</v>
      </c>
      <c r="U91" s="34"/>
      <c r="V91" s="34"/>
      <c r="W91" s="34"/>
      <c r="X91" s="34"/>
      <c r="Y91" s="34"/>
      <c r="Z91" s="34"/>
      <c r="AA91" s="34"/>
      <c r="AB91" s="34"/>
      <c r="AC91" s="34"/>
      <c r="AD91" s="34"/>
      <c r="AE91" s="34"/>
      <c r="AR91" s="198" t="s">
        <v>150</v>
      </c>
      <c r="AT91" s="198" t="s">
        <v>126</v>
      </c>
      <c r="AU91" s="198" t="s">
        <v>88</v>
      </c>
      <c r="AY91" s="17" t="s">
        <v>123</v>
      </c>
      <c r="BE91" s="199">
        <f>IF(N91="základní",J91,0)</f>
        <v>0</v>
      </c>
      <c r="BF91" s="199">
        <f>IF(N91="snížená",J91,0)</f>
        <v>0</v>
      </c>
      <c r="BG91" s="199">
        <f>IF(N91="zákl. přenesená",J91,0)</f>
        <v>0</v>
      </c>
      <c r="BH91" s="199">
        <f>IF(N91="sníž. přenesená",J91,0)</f>
        <v>0</v>
      </c>
      <c r="BI91" s="199">
        <f>IF(N91="nulová",J91,0)</f>
        <v>0</v>
      </c>
      <c r="BJ91" s="17" t="s">
        <v>86</v>
      </c>
      <c r="BK91" s="199">
        <f>ROUND(I91*H91,2)</f>
        <v>0</v>
      </c>
      <c r="BL91" s="17" t="s">
        <v>150</v>
      </c>
      <c r="BM91" s="198" t="s">
        <v>989</v>
      </c>
    </row>
    <row r="92" spans="1:65" s="2" customFormat="1" ht="19.5">
      <c r="A92" s="34"/>
      <c r="B92" s="35"/>
      <c r="C92" s="36"/>
      <c r="D92" s="200" t="s">
        <v>133</v>
      </c>
      <c r="E92" s="36"/>
      <c r="F92" s="201" t="s">
        <v>226</v>
      </c>
      <c r="G92" s="36"/>
      <c r="H92" s="36"/>
      <c r="I92" s="108"/>
      <c r="J92" s="36"/>
      <c r="K92" s="36"/>
      <c r="L92" s="39"/>
      <c r="M92" s="202"/>
      <c r="N92" s="203"/>
      <c r="O92" s="64"/>
      <c r="P92" s="64"/>
      <c r="Q92" s="64"/>
      <c r="R92" s="64"/>
      <c r="S92" s="64"/>
      <c r="T92" s="65"/>
      <c r="U92" s="34"/>
      <c r="V92" s="34"/>
      <c r="W92" s="34"/>
      <c r="X92" s="34"/>
      <c r="Y92" s="34"/>
      <c r="Z92" s="34"/>
      <c r="AA92" s="34"/>
      <c r="AB92" s="34"/>
      <c r="AC92" s="34"/>
      <c r="AD92" s="34"/>
      <c r="AE92" s="34"/>
      <c r="AT92" s="17" t="s">
        <v>133</v>
      </c>
      <c r="AU92" s="17" t="s">
        <v>88</v>
      </c>
    </row>
    <row r="93" spans="1:65" s="2" customFormat="1" ht="16.5" customHeight="1">
      <c r="A93" s="34"/>
      <c r="B93" s="35"/>
      <c r="C93" s="187" t="s">
        <v>144</v>
      </c>
      <c r="D93" s="187" t="s">
        <v>126</v>
      </c>
      <c r="E93" s="188" t="s">
        <v>990</v>
      </c>
      <c r="F93" s="189" t="s">
        <v>991</v>
      </c>
      <c r="G93" s="190" t="s">
        <v>173</v>
      </c>
      <c r="H93" s="191">
        <v>180</v>
      </c>
      <c r="I93" s="192"/>
      <c r="J93" s="193">
        <f>ROUND(I93*H93,2)</f>
        <v>0</v>
      </c>
      <c r="K93" s="189" t="s">
        <v>130</v>
      </c>
      <c r="L93" s="39"/>
      <c r="M93" s="194" t="s">
        <v>40</v>
      </c>
      <c r="N93" s="195" t="s">
        <v>49</v>
      </c>
      <c r="O93" s="64"/>
      <c r="P93" s="196">
        <f>O93*H93</f>
        <v>0</v>
      </c>
      <c r="Q93" s="196">
        <v>5.5000000000000003E-4</v>
      </c>
      <c r="R93" s="196">
        <f>Q93*H93</f>
        <v>9.9000000000000005E-2</v>
      </c>
      <c r="S93" s="196">
        <v>0</v>
      </c>
      <c r="T93" s="197">
        <f>S93*H93</f>
        <v>0</v>
      </c>
      <c r="U93" s="34"/>
      <c r="V93" s="34"/>
      <c r="W93" s="34"/>
      <c r="X93" s="34"/>
      <c r="Y93" s="34"/>
      <c r="Z93" s="34"/>
      <c r="AA93" s="34"/>
      <c r="AB93" s="34"/>
      <c r="AC93" s="34"/>
      <c r="AD93" s="34"/>
      <c r="AE93" s="34"/>
      <c r="AR93" s="198" t="s">
        <v>150</v>
      </c>
      <c r="AT93" s="198" t="s">
        <v>126</v>
      </c>
      <c r="AU93" s="198" t="s">
        <v>88</v>
      </c>
      <c r="AY93" s="17" t="s">
        <v>123</v>
      </c>
      <c r="BE93" s="199">
        <f>IF(N93="základní",J93,0)</f>
        <v>0</v>
      </c>
      <c r="BF93" s="199">
        <f>IF(N93="snížená",J93,0)</f>
        <v>0</v>
      </c>
      <c r="BG93" s="199">
        <f>IF(N93="zákl. přenesená",J93,0)</f>
        <v>0</v>
      </c>
      <c r="BH93" s="199">
        <f>IF(N93="sníž. přenesená",J93,0)</f>
        <v>0</v>
      </c>
      <c r="BI93" s="199">
        <f>IF(N93="nulová",J93,0)</f>
        <v>0</v>
      </c>
      <c r="BJ93" s="17" t="s">
        <v>86</v>
      </c>
      <c r="BK93" s="199">
        <f>ROUND(I93*H93,2)</f>
        <v>0</v>
      </c>
      <c r="BL93" s="17" t="s">
        <v>150</v>
      </c>
      <c r="BM93" s="198" t="s">
        <v>992</v>
      </c>
    </row>
    <row r="94" spans="1:65" s="2" customFormat="1" ht="19.5">
      <c r="A94" s="34"/>
      <c r="B94" s="35"/>
      <c r="C94" s="36"/>
      <c r="D94" s="200" t="s">
        <v>133</v>
      </c>
      <c r="E94" s="36"/>
      <c r="F94" s="201" t="s">
        <v>993</v>
      </c>
      <c r="G94" s="36"/>
      <c r="H94" s="36"/>
      <c r="I94" s="108"/>
      <c r="J94" s="36"/>
      <c r="K94" s="36"/>
      <c r="L94" s="39"/>
      <c r="M94" s="202"/>
      <c r="N94" s="203"/>
      <c r="O94" s="64"/>
      <c r="P94" s="64"/>
      <c r="Q94" s="64"/>
      <c r="R94" s="64"/>
      <c r="S94" s="64"/>
      <c r="T94" s="65"/>
      <c r="U94" s="34"/>
      <c r="V94" s="34"/>
      <c r="W94" s="34"/>
      <c r="X94" s="34"/>
      <c r="Y94" s="34"/>
      <c r="Z94" s="34"/>
      <c r="AA94" s="34"/>
      <c r="AB94" s="34"/>
      <c r="AC94" s="34"/>
      <c r="AD94" s="34"/>
      <c r="AE94" s="34"/>
      <c r="AT94" s="17" t="s">
        <v>133</v>
      </c>
      <c r="AU94" s="17" t="s">
        <v>88</v>
      </c>
    </row>
    <row r="95" spans="1:65" s="2" customFormat="1" ht="16.5" customHeight="1">
      <c r="A95" s="34"/>
      <c r="B95" s="35"/>
      <c r="C95" s="187" t="s">
        <v>150</v>
      </c>
      <c r="D95" s="187" t="s">
        <v>126</v>
      </c>
      <c r="E95" s="188" t="s">
        <v>994</v>
      </c>
      <c r="F95" s="189" t="s">
        <v>995</v>
      </c>
      <c r="G95" s="190" t="s">
        <v>173</v>
      </c>
      <c r="H95" s="191">
        <v>180</v>
      </c>
      <c r="I95" s="192"/>
      <c r="J95" s="193">
        <f>ROUND(I95*H95,2)</f>
        <v>0</v>
      </c>
      <c r="K95" s="189" t="s">
        <v>130</v>
      </c>
      <c r="L95" s="39"/>
      <c r="M95" s="194" t="s">
        <v>40</v>
      </c>
      <c r="N95" s="195" t="s">
        <v>49</v>
      </c>
      <c r="O95" s="64"/>
      <c r="P95" s="196">
        <f>O95*H95</f>
        <v>0</v>
      </c>
      <c r="Q95" s="196">
        <v>0</v>
      </c>
      <c r="R95" s="196">
        <f>Q95*H95</f>
        <v>0</v>
      </c>
      <c r="S95" s="196">
        <v>0</v>
      </c>
      <c r="T95" s="197">
        <f>S95*H95</f>
        <v>0</v>
      </c>
      <c r="U95" s="34"/>
      <c r="V95" s="34"/>
      <c r="W95" s="34"/>
      <c r="X95" s="34"/>
      <c r="Y95" s="34"/>
      <c r="Z95" s="34"/>
      <c r="AA95" s="34"/>
      <c r="AB95" s="34"/>
      <c r="AC95" s="34"/>
      <c r="AD95" s="34"/>
      <c r="AE95" s="34"/>
      <c r="AR95" s="198" t="s">
        <v>150</v>
      </c>
      <c r="AT95" s="198" t="s">
        <v>126</v>
      </c>
      <c r="AU95" s="198" t="s">
        <v>88</v>
      </c>
      <c r="AY95" s="17" t="s">
        <v>123</v>
      </c>
      <c r="BE95" s="199">
        <f>IF(N95="základní",J95,0)</f>
        <v>0</v>
      </c>
      <c r="BF95" s="199">
        <f>IF(N95="snížená",J95,0)</f>
        <v>0</v>
      </c>
      <c r="BG95" s="199">
        <f>IF(N95="zákl. přenesená",J95,0)</f>
        <v>0</v>
      </c>
      <c r="BH95" s="199">
        <f>IF(N95="sníž. přenesená",J95,0)</f>
        <v>0</v>
      </c>
      <c r="BI95" s="199">
        <f>IF(N95="nulová",J95,0)</f>
        <v>0</v>
      </c>
      <c r="BJ95" s="17" t="s">
        <v>86</v>
      </c>
      <c r="BK95" s="199">
        <f>ROUND(I95*H95,2)</f>
        <v>0</v>
      </c>
      <c r="BL95" s="17" t="s">
        <v>150</v>
      </c>
      <c r="BM95" s="198" t="s">
        <v>996</v>
      </c>
    </row>
    <row r="96" spans="1:65" s="2" customFormat="1" ht="19.5">
      <c r="A96" s="34"/>
      <c r="B96" s="35"/>
      <c r="C96" s="36"/>
      <c r="D96" s="200" t="s">
        <v>133</v>
      </c>
      <c r="E96" s="36"/>
      <c r="F96" s="201" t="s">
        <v>997</v>
      </c>
      <c r="G96" s="36"/>
      <c r="H96" s="36"/>
      <c r="I96" s="108"/>
      <c r="J96" s="36"/>
      <c r="K96" s="36"/>
      <c r="L96" s="39"/>
      <c r="M96" s="202"/>
      <c r="N96" s="203"/>
      <c r="O96" s="64"/>
      <c r="P96" s="64"/>
      <c r="Q96" s="64"/>
      <c r="R96" s="64"/>
      <c r="S96" s="64"/>
      <c r="T96" s="65"/>
      <c r="U96" s="34"/>
      <c r="V96" s="34"/>
      <c r="W96" s="34"/>
      <c r="X96" s="34"/>
      <c r="Y96" s="34"/>
      <c r="Z96" s="34"/>
      <c r="AA96" s="34"/>
      <c r="AB96" s="34"/>
      <c r="AC96" s="34"/>
      <c r="AD96" s="34"/>
      <c r="AE96" s="34"/>
      <c r="AT96" s="17" t="s">
        <v>133</v>
      </c>
      <c r="AU96" s="17" t="s">
        <v>88</v>
      </c>
    </row>
    <row r="97" spans="1:65" s="12" customFormat="1" ht="22.9" customHeight="1">
      <c r="B97" s="171"/>
      <c r="C97" s="172"/>
      <c r="D97" s="173" t="s">
        <v>77</v>
      </c>
      <c r="E97" s="185" t="s">
        <v>245</v>
      </c>
      <c r="F97" s="185" t="s">
        <v>333</v>
      </c>
      <c r="G97" s="172"/>
      <c r="H97" s="172"/>
      <c r="I97" s="175"/>
      <c r="J97" s="186">
        <f>BK97</f>
        <v>0</v>
      </c>
      <c r="K97" s="172"/>
      <c r="L97" s="177"/>
      <c r="M97" s="178"/>
      <c r="N97" s="179"/>
      <c r="O97" s="179"/>
      <c r="P97" s="180">
        <f>SUM(P98:P100)</f>
        <v>0</v>
      </c>
      <c r="Q97" s="179"/>
      <c r="R97" s="180">
        <f>SUM(R98:R100)</f>
        <v>0</v>
      </c>
      <c r="S97" s="179"/>
      <c r="T97" s="181">
        <f>SUM(T98:T100)</f>
        <v>0</v>
      </c>
      <c r="AR97" s="182" t="s">
        <v>86</v>
      </c>
      <c r="AT97" s="183" t="s">
        <v>77</v>
      </c>
      <c r="AU97" s="183" t="s">
        <v>86</v>
      </c>
      <c r="AY97" s="182" t="s">
        <v>123</v>
      </c>
      <c r="BK97" s="184">
        <f>SUM(BK98:BK100)</f>
        <v>0</v>
      </c>
    </row>
    <row r="98" spans="1:65" s="2" customFormat="1" ht="21.75" customHeight="1">
      <c r="A98" s="34"/>
      <c r="B98" s="35"/>
      <c r="C98" s="187" t="s">
        <v>122</v>
      </c>
      <c r="D98" s="187" t="s">
        <v>126</v>
      </c>
      <c r="E98" s="188" t="s">
        <v>998</v>
      </c>
      <c r="F98" s="189" t="s">
        <v>999</v>
      </c>
      <c r="G98" s="190" t="s">
        <v>610</v>
      </c>
      <c r="H98" s="191">
        <v>16</v>
      </c>
      <c r="I98" s="192"/>
      <c r="J98" s="193">
        <f>ROUND(I98*H98,2)</f>
        <v>0</v>
      </c>
      <c r="K98" s="189" t="s">
        <v>130</v>
      </c>
      <c r="L98" s="39"/>
      <c r="M98" s="194" t="s">
        <v>40</v>
      </c>
      <c r="N98" s="195" t="s">
        <v>49</v>
      </c>
      <c r="O98" s="64"/>
      <c r="P98" s="196">
        <f>O98*H98</f>
        <v>0</v>
      </c>
      <c r="Q98" s="196">
        <v>0</v>
      </c>
      <c r="R98" s="196">
        <f>Q98*H98</f>
        <v>0</v>
      </c>
      <c r="S98" s="196">
        <v>0</v>
      </c>
      <c r="T98" s="197">
        <f>S98*H98</f>
        <v>0</v>
      </c>
      <c r="U98" s="34"/>
      <c r="V98" s="34"/>
      <c r="W98" s="34"/>
      <c r="X98" s="34"/>
      <c r="Y98" s="34"/>
      <c r="Z98" s="34"/>
      <c r="AA98" s="34"/>
      <c r="AB98" s="34"/>
      <c r="AC98" s="34"/>
      <c r="AD98" s="34"/>
      <c r="AE98" s="34"/>
      <c r="AR98" s="198" t="s">
        <v>150</v>
      </c>
      <c r="AT98" s="198" t="s">
        <v>126</v>
      </c>
      <c r="AU98" s="198" t="s">
        <v>88</v>
      </c>
      <c r="AY98" s="17" t="s">
        <v>123</v>
      </c>
      <c r="BE98" s="199">
        <f>IF(N98="základní",J98,0)</f>
        <v>0</v>
      </c>
      <c r="BF98" s="199">
        <f>IF(N98="snížená",J98,0)</f>
        <v>0</v>
      </c>
      <c r="BG98" s="199">
        <f>IF(N98="zákl. přenesená",J98,0)</f>
        <v>0</v>
      </c>
      <c r="BH98" s="199">
        <f>IF(N98="sníž. přenesená",J98,0)</f>
        <v>0</v>
      </c>
      <c r="BI98" s="199">
        <f>IF(N98="nulová",J98,0)</f>
        <v>0</v>
      </c>
      <c r="BJ98" s="17" t="s">
        <v>86</v>
      </c>
      <c r="BK98" s="199">
        <f>ROUND(I98*H98,2)</f>
        <v>0</v>
      </c>
      <c r="BL98" s="17" t="s">
        <v>150</v>
      </c>
      <c r="BM98" s="198" t="s">
        <v>1000</v>
      </c>
    </row>
    <row r="99" spans="1:65" s="2" customFormat="1" ht="19.5">
      <c r="A99" s="34"/>
      <c r="B99" s="35"/>
      <c r="C99" s="36"/>
      <c r="D99" s="200" t="s">
        <v>133</v>
      </c>
      <c r="E99" s="36"/>
      <c r="F99" s="201" t="s">
        <v>1001</v>
      </c>
      <c r="G99" s="36"/>
      <c r="H99" s="36"/>
      <c r="I99" s="108"/>
      <c r="J99" s="36"/>
      <c r="K99" s="36"/>
      <c r="L99" s="39"/>
      <c r="M99" s="202"/>
      <c r="N99" s="203"/>
      <c r="O99" s="64"/>
      <c r="P99" s="64"/>
      <c r="Q99" s="64"/>
      <c r="R99" s="64"/>
      <c r="S99" s="64"/>
      <c r="T99" s="65"/>
      <c r="U99" s="34"/>
      <c r="V99" s="34"/>
      <c r="W99" s="34"/>
      <c r="X99" s="34"/>
      <c r="Y99" s="34"/>
      <c r="Z99" s="34"/>
      <c r="AA99" s="34"/>
      <c r="AB99" s="34"/>
      <c r="AC99" s="34"/>
      <c r="AD99" s="34"/>
      <c r="AE99" s="34"/>
      <c r="AT99" s="17" t="s">
        <v>133</v>
      </c>
      <c r="AU99" s="17" t="s">
        <v>88</v>
      </c>
    </row>
    <row r="100" spans="1:65" s="13" customFormat="1" ht="11.25">
      <c r="B100" s="205"/>
      <c r="C100" s="206"/>
      <c r="D100" s="200" t="s">
        <v>136</v>
      </c>
      <c r="E100" s="207" t="s">
        <v>40</v>
      </c>
      <c r="F100" s="208" t="s">
        <v>1002</v>
      </c>
      <c r="G100" s="206"/>
      <c r="H100" s="209">
        <v>16</v>
      </c>
      <c r="I100" s="210"/>
      <c r="J100" s="206"/>
      <c r="K100" s="206"/>
      <c r="L100" s="211"/>
      <c r="M100" s="212"/>
      <c r="N100" s="213"/>
      <c r="O100" s="213"/>
      <c r="P100" s="213"/>
      <c r="Q100" s="213"/>
      <c r="R100" s="213"/>
      <c r="S100" s="213"/>
      <c r="T100" s="214"/>
      <c r="AT100" s="215" t="s">
        <v>136</v>
      </c>
      <c r="AU100" s="215" t="s">
        <v>88</v>
      </c>
      <c r="AV100" s="13" t="s">
        <v>88</v>
      </c>
      <c r="AW100" s="13" t="s">
        <v>38</v>
      </c>
      <c r="AX100" s="13" t="s">
        <v>86</v>
      </c>
      <c r="AY100" s="215" t="s">
        <v>123</v>
      </c>
    </row>
    <row r="101" spans="1:65" s="12" customFormat="1" ht="25.9" customHeight="1">
      <c r="B101" s="171"/>
      <c r="C101" s="172"/>
      <c r="D101" s="173" t="s">
        <v>77</v>
      </c>
      <c r="E101" s="174" t="s">
        <v>468</v>
      </c>
      <c r="F101" s="174" t="s">
        <v>469</v>
      </c>
      <c r="G101" s="172"/>
      <c r="H101" s="172"/>
      <c r="I101" s="175"/>
      <c r="J101" s="176">
        <f>BK101</f>
        <v>0</v>
      </c>
      <c r="K101" s="172"/>
      <c r="L101" s="177"/>
      <c r="M101" s="178"/>
      <c r="N101" s="179"/>
      <c r="O101" s="179"/>
      <c r="P101" s="180">
        <f>P102</f>
        <v>0</v>
      </c>
      <c r="Q101" s="179"/>
      <c r="R101" s="180">
        <f>R102</f>
        <v>0.174179</v>
      </c>
      <c r="S101" s="179"/>
      <c r="T101" s="181">
        <f>T102</f>
        <v>0</v>
      </c>
      <c r="AR101" s="182" t="s">
        <v>88</v>
      </c>
      <c r="AT101" s="183" t="s">
        <v>77</v>
      </c>
      <c r="AU101" s="183" t="s">
        <v>78</v>
      </c>
      <c r="AY101" s="182" t="s">
        <v>123</v>
      </c>
      <c r="BK101" s="184">
        <f>BK102</f>
        <v>0</v>
      </c>
    </row>
    <row r="102" spans="1:65" s="12" customFormat="1" ht="22.9" customHeight="1">
      <c r="B102" s="171"/>
      <c r="C102" s="172"/>
      <c r="D102" s="173" t="s">
        <v>77</v>
      </c>
      <c r="E102" s="185" t="s">
        <v>1003</v>
      </c>
      <c r="F102" s="185" t="s">
        <v>1004</v>
      </c>
      <c r="G102" s="172"/>
      <c r="H102" s="172"/>
      <c r="I102" s="175"/>
      <c r="J102" s="186">
        <f>BK102</f>
        <v>0</v>
      </c>
      <c r="K102" s="172"/>
      <c r="L102" s="177"/>
      <c r="M102" s="178"/>
      <c r="N102" s="179"/>
      <c r="O102" s="179"/>
      <c r="P102" s="180">
        <f>SUM(P103:P161)</f>
        <v>0</v>
      </c>
      <c r="Q102" s="179"/>
      <c r="R102" s="180">
        <f>SUM(R103:R161)</f>
        <v>0.174179</v>
      </c>
      <c r="S102" s="179"/>
      <c r="T102" s="181">
        <f>SUM(T103:T161)</f>
        <v>0</v>
      </c>
      <c r="AR102" s="182" t="s">
        <v>88</v>
      </c>
      <c r="AT102" s="183" t="s">
        <v>77</v>
      </c>
      <c r="AU102" s="183" t="s">
        <v>86</v>
      </c>
      <c r="AY102" s="182" t="s">
        <v>123</v>
      </c>
      <c r="BK102" s="184">
        <f>SUM(BK103:BK161)</f>
        <v>0</v>
      </c>
    </row>
    <row r="103" spans="1:65" s="2" customFormat="1" ht="21.75" customHeight="1">
      <c r="A103" s="34"/>
      <c r="B103" s="35"/>
      <c r="C103" s="187" t="s">
        <v>159</v>
      </c>
      <c r="D103" s="187" t="s">
        <v>126</v>
      </c>
      <c r="E103" s="188" t="s">
        <v>1005</v>
      </c>
      <c r="F103" s="189" t="s">
        <v>1006</v>
      </c>
      <c r="G103" s="190" t="s">
        <v>173</v>
      </c>
      <c r="H103" s="191">
        <v>120</v>
      </c>
      <c r="I103" s="192"/>
      <c r="J103" s="193">
        <f>ROUND(I103*H103,2)</f>
        <v>0</v>
      </c>
      <c r="K103" s="189" t="s">
        <v>130</v>
      </c>
      <c r="L103" s="39"/>
      <c r="M103" s="194" t="s">
        <v>40</v>
      </c>
      <c r="N103" s="195" t="s">
        <v>49</v>
      </c>
      <c r="O103" s="64"/>
      <c r="P103" s="196">
        <f>O103*H103</f>
        <v>0</v>
      </c>
      <c r="Q103" s="196">
        <v>0</v>
      </c>
      <c r="R103" s="196">
        <f>Q103*H103</f>
        <v>0</v>
      </c>
      <c r="S103" s="196">
        <v>0</v>
      </c>
      <c r="T103" s="197">
        <f>S103*H103</f>
        <v>0</v>
      </c>
      <c r="U103" s="34"/>
      <c r="V103" s="34"/>
      <c r="W103" s="34"/>
      <c r="X103" s="34"/>
      <c r="Y103" s="34"/>
      <c r="Z103" s="34"/>
      <c r="AA103" s="34"/>
      <c r="AB103" s="34"/>
      <c r="AC103" s="34"/>
      <c r="AD103" s="34"/>
      <c r="AE103" s="34"/>
      <c r="AR103" s="198" t="s">
        <v>293</v>
      </c>
      <c r="AT103" s="198" t="s">
        <v>126</v>
      </c>
      <c r="AU103" s="198" t="s">
        <v>88</v>
      </c>
      <c r="AY103" s="17" t="s">
        <v>123</v>
      </c>
      <c r="BE103" s="199">
        <f>IF(N103="základní",J103,0)</f>
        <v>0</v>
      </c>
      <c r="BF103" s="199">
        <f>IF(N103="snížená",J103,0)</f>
        <v>0</v>
      </c>
      <c r="BG103" s="199">
        <f>IF(N103="zákl. přenesená",J103,0)</f>
        <v>0</v>
      </c>
      <c r="BH103" s="199">
        <f>IF(N103="sníž. přenesená",J103,0)</f>
        <v>0</v>
      </c>
      <c r="BI103" s="199">
        <f>IF(N103="nulová",J103,0)</f>
        <v>0</v>
      </c>
      <c r="BJ103" s="17" t="s">
        <v>86</v>
      </c>
      <c r="BK103" s="199">
        <f>ROUND(I103*H103,2)</f>
        <v>0</v>
      </c>
      <c r="BL103" s="17" t="s">
        <v>293</v>
      </c>
      <c r="BM103" s="198" t="s">
        <v>1007</v>
      </c>
    </row>
    <row r="104" spans="1:65" s="2" customFormat="1" ht="29.25">
      <c r="A104" s="34"/>
      <c r="B104" s="35"/>
      <c r="C104" s="36"/>
      <c r="D104" s="200" t="s">
        <v>133</v>
      </c>
      <c r="E104" s="36"/>
      <c r="F104" s="201" t="s">
        <v>1008</v>
      </c>
      <c r="G104" s="36"/>
      <c r="H104" s="36"/>
      <c r="I104" s="108"/>
      <c r="J104" s="36"/>
      <c r="K104" s="36"/>
      <c r="L104" s="39"/>
      <c r="M104" s="202"/>
      <c r="N104" s="203"/>
      <c r="O104" s="64"/>
      <c r="P104" s="64"/>
      <c r="Q104" s="64"/>
      <c r="R104" s="64"/>
      <c r="S104" s="64"/>
      <c r="T104" s="65"/>
      <c r="U104" s="34"/>
      <c r="V104" s="34"/>
      <c r="W104" s="34"/>
      <c r="X104" s="34"/>
      <c r="Y104" s="34"/>
      <c r="Z104" s="34"/>
      <c r="AA104" s="34"/>
      <c r="AB104" s="34"/>
      <c r="AC104" s="34"/>
      <c r="AD104" s="34"/>
      <c r="AE104" s="34"/>
      <c r="AT104" s="17" t="s">
        <v>133</v>
      </c>
      <c r="AU104" s="17" t="s">
        <v>88</v>
      </c>
    </row>
    <row r="105" spans="1:65" s="2" customFormat="1" ht="16.5" customHeight="1">
      <c r="A105" s="34"/>
      <c r="B105" s="35"/>
      <c r="C105" s="230" t="s">
        <v>170</v>
      </c>
      <c r="D105" s="230" t="s">
        <v>341</v>
      </c>
      <c r="E105" s="231" t="s">
        <v>1009</v>
      </c>
      <c r="F105" s="232" t="s">
        <v>1010</v>
      </c>
      <c r="G105" s="233" t="s">
        <v>1011</v>
      </c>
      <c r="H105" s="234">
        <v>125.715</v>
      </c>
      <c r="I105" s="235"/>
      <c r="J105" s="236">
        <f>ROUND(I105*H105,2)</f>
        <v>0</v>
      </c>
      <c r="K105" s="232" t="s">
        <v>130</v>
      </c>
      <c r="L105" s="237"/>
      <c r="M105" s="238" t="s">
        <v>40</v>
      </c>
      <c r="N105" s="239" t="s">
        <v>49</v>
      </c>
      <c r="O105" s="64"/>
      <c r="P105" s="196">
        <f>O105*H105</f>
        <v>0</v>
      </c>
      <c r="Q105" s="196">
        <v>1E-3</v>
      </c>
      <c r="R105" s="196">
        <f>Q105*H105</f>
        <v>0.12571499999999999</v>
      </c>
      <c r="S105" s="196">
        <v>0</v>
      </c>
      <c r="T105" s="197">
        <f>S105*H105</f>
        <v>0</v>
      </c>
      <c r="U105" s="34"/>
      <c r="V105" s="34"/>
      <c r="W105" s="34"/>
      <c r="X105" s="34"/>
      <c r="Y105" s="34"/>
      <c r="Z105" s="34"/>
      <c r="AA105" s="34"/>
      <c r="AB105" s="34"/>
      <c r="AC105" s="34"/>
      <c r="AD105" s="34"/>
      <c r="AE105" s="34"/>
      <c r="AR105" s="198" t="s">
        <v>392</v>
      </c>
      <c r="AT105" s="198" t="s">
        <v>341</v>
      </c>
      <c r="AU105" s="198" t="s">
        <v>88</v>
      </c>
      <c r="AY105" s="17" t="s">
        <v>123</v>
      </c>
      <c r="BE105" s="199">
        <f>IF(N105="základní",J105,0)</f>
        <v>0</v>
      </c>
      <c r="BF105" s="199">
        <f>IF(N105="snížená",J105,0)</f>
        <v>0</v>
      </c>
      <c r="BG105" s="199">
        <f>IF(N105="zákl. přenesená",J105,0)</f>
        <v>0</v>
      </c>
      <c r="BH105" s="199">
        <f>IF(N105="sníž. přenesená",J105,0)</f>
        <v>0</v>
      </c>
      <c r="BI105" s="199">
        <f>IF(N105="nulová",J105,0)</f>
        <v>0</v>
      </c>
      <c r="BJ105" s="17" t="s">
        <v>86</v>
      </c>
      <c r="BK105" s="199">
        <f>ROUND(I105*H105,2)</f>
        <v>0</v>
      </c>
      <c r="BL105" s="17" t="s">
        <v>293</v>
      </c>
      <c r="BM105" s="198" t="s">
        <v>1012</v>
      </c>
    </row>
    <row r="106" spans="1:65" s="2" customFormat="1" ht="11.25">
      <c r="A106" s="34"/>
      <c r="B106" s="35"/>
      <c r="C106" s="36"/>
      <c r="D106" s="200" t="s">
        <v>133</v>
      </c>
      <c r="E106" s="36"/>
      <c r="F106" s="201" t="s">
        <v>1010</v>
      </c>
      <c r="G106" s="36"/>
      <c r="H106" s="36"/>
      <c r="I106" s="108"/>
      <c r="J106" s="36"/>
      <c r="K106" s="36"/>
      <c r="L106" s="39"/>
      <c r="M106" s="202"/>
      <c r="N106" s="203"/>
      <c r="O106" s="64"/>
      <c r="P106" s="64"/>
      <c r="Q106" s="64"/>
      <c r="R106" s="64"/>
      <c r="S106" s="64"/>
      <c r="T106" s="65"/>
      <c r="U106" s="34"/>
      <c r="V106" s="34"/>
      <c r="W106" s="34"/>
      <c r="X106" s="34"/>
      <c r="Y106" s="34"/>
      <c r="Z106" s="34"/>
      <c r="AA106" s="34"/>
      <c r="AB106" s="34"/>
      <c r="AC106" s="34"/>
      <c r="AD106" s="34"/>
      <c r="AE106" s="34"/>
      <c r="AT106" s="17" t="s">
        <v>133</v>
      </c>
      <c r="AU106" s="17" t="s">
        <v>88</v>
      </c>
    </row>
    <row r="107" spans="1:65" s="13" customFormat="1" ht="11.25">
      <c r="B107" s="205"/>
      <c r="C107" s="206"/>
      <c r="D107" s="200" t="s">
        <v>136</v>
      </c>
      <c r="E107" s="207" t="s">
        <v>40</v>
      </c>
      <c r="F107" s="208" t="s">
        <v>1013</v>
      </c>
      <c r="G107" s="206"/>
      <c r="H107" s="209">
        <v>114.286</v>
      </c>
      <c r="I107" s="210"/>
      <c r="J107" s="206"/>
      <c r="K107" s="206"/>
      <c r="L107" s="211"/>
      <c r="M107" s="212"/>
      <c r="N107" s="213"/>
      <c r="O107" s="213"/>
      <c r="P107" s="213"/>
      <c r="Q107" s="213"/>
      <c r="R107" s="213"/>
      <c r="S107" s="213"/>
      <c r="T107" s="214"/>
      <c r="AT107" s="215" t="s">
        <v>136</v>
      </c>
      <c r="AU107" s="215" t="s">
        <v>88</v>
      </c>
      <c r="AV107" s="13" t="s">
        <v>88</v>
      </c>
      <c r="AW107" s="13" t="s">
        <v>38</v>
      </c>
      <c r="AX107" s="13" t="s">
        <v>86</v>
      </c>
      <c r="AY107" s="215" t="s">
        <v>123</v>
      </c>
    </row>
    <row r="108" spans="1:65" s="13" customFormat="1" ht="11.25">
      <c r="B108" s="205"/>
      <c r="C108" s="206"/>
      <c r="D108" s="200" t="s">
        <v>136</v>
      </c>
      <c r="E108" s="206"/>
      <c r="F108" s="208" t="s">
        <v>1014</v>
      </c>
      <c r="G108" s="206"/>
      <c r="H108" s="209">
        <v>125.715</v>
      </c>
      <c r="I108" s="210"/>
      <c r="J108" s="206"/>
      <c r="K108" s="206"/>
      <c r="L108" s="211"/>
      <c r="M108" s="212"/>
      <c r="N108" s="213"/>
      <c r="O108" s="213"/>
      <c r="P108" s="213"/>
      <c r="Q108" s="213"/>
      <c r="R108" s="213"/>
      <c r="S108" s="213"/>
      <c r="T108" s="214"/>
      <c r="AT108" s="215" t="s">
        <v>136</v>
      </c>
      <c r="AU108" s="215" t="s">
        <v>88</v>
      </c>
      <c r="AV108" s="13" t="s">
        <v>88</v>
      </c>
      <c r="AW108" s="13" t="s">
        <v>4</v>
      </c>
      <c r="AX108" s="13" t="s">
        <v>86</v>
      </c>
      <c r="AY108" s="215" t="s">
        <v>123</v>
      </c>
    </row>
    <row r="109" spans="1:65" s="2" customFormat="1" ht="21.75" customHeight="1">
      <c r="A109" s="34"/>
      <c r="B109" s="35"/>
      <c r="C109" s="187" t="s">
        <v>236</v>
      </c>
      <c r="D109" s="187" t="s">
        <v>126</v>
      </c>
      <c r="E109" s="188" t="s">
        <v>1015</v>
      </c>
      <c r="F109" s="189" t="s">
        <v>1016</v>
      </c>
      <c r="G109" s="190" t="s">
        <v>173</v>
      </c>
      <c r="H109" s="191">
        <v>20</v>
      </c>
      <c r="I109" s="192"/>
      <c r="J109" s="193">
        <f>ROUND(I109*H109,2)</f>
        <v>0</v>
      </c>
      <c r="K109" s="189" t="s">
        <v>130</v>
      </c>
      <c r="L109" s="39"/>
      <c r="M109" s="194" t="s">
        <v>40</v>
      </c>
      <c r="N109" s="195" t="s">
        <v>49</v>
      </c>
      <c r="O109" s="64"/>
      <c r="P109" s="196">
        <f>O109*H109</f>
        <v>0</v>
      </c>
      <c r="Q109" s="196">
        <v>0</v>
      </c>
      <c r="R109" s="196">
        <f>Q109*H109</f>
        <v>0</v>
      </c>
      <c r="S109" s="196">
        <v>0</v>
      </c>
      <c r="T109" s="197">
        <f>S109*H109</f>
        <v>0</v>
      </c>
      <c r="U109" s="34"/>
      <c r="V109" s="34"/>
      <c r="W109" s="34"/>
      <c r="X109" s="34"/>
      <c r="Y109" s="34"/>
      <c r="Z109" s="34"/>
      <c r="AA109" s="34"/>
      <c r="AB109" s="34"/>
      <c r="AC109" s="34"/>
      <c r="AD109" s="34"/>
      <c r="AE109" s="34"/>
      <c r="AR109" s="198" t="s">
        <v>293</v>
      </c>
      <c r="AT109" s="198" t="s">
        <v>126</v>
      </c>
      <c r="AU109" s="198" t="s">
        <v>88</v>
      </c>
      <c r="AY109" s="17" t="s">
        <v>123</v>
      </c>
      <c r="BE109" s="199">
        <f>IF(N109="základní",J109,0)</f>
        <v>0</v>
      </c>
      <c r="BF109" s="199">
        <f>IF(N109="snížená",J109,0)</f>
        <v>0</v>
      </c>
      <c r="BG109" s="199">
        <f>IF(N109="zákl. přenesená",J109,0)</f>
        <v>0</v>
      </c>
      <c r="BH109" s="199">
        <f>IF(N109="sníž. přenesená",J109,0)</f>
        <v>0</v>
      </c>
      <c r="BI109" s="199">
        <f>IF(N109="nulová",J109,0)</f>
        <v>0</v>
      </c>
      <c r="BJ109" s="17" t="s">
        <v>86</v>
      </c>
      <c r="BK109" s="199">
        <f>ROUND(I109*H109,2)</f>
        <v>0</v>
      </c>
      <c r="BL109" s="17" t="s">
        <v>293</v>
      </c>
      <c r="BM109" s="198" t="s">
        <v>1017</v>
      </c>
    </row>
    <row r="110" spans="1:65" s="2" customFormat="1" ht="29.25">
      <c r="A110" s="34"/>
      <c r="B110" s="35"/>
      <c r="C110" s="36"/>
      <c r="D110" s="200" t="s">
        <v>133</v>
      </c>
      <c r="E110" s="36"/>
      <c r="F110" s="201" t="s">
        <v>1018</v>
      </c>
      <c r="G110" s="36"/>
      <c r="H110" s="36"/>
      <c r="I110" s="108"/>
      <c r="J110" s="36"/>
      <c r="K110" s="36"/>
      <c r="L110" s="39"/>
      <c r="M110" s="202"/>
      <c r="N110" s="203"/>
      <c r="O110" s="64"/>
      <c r="P110" s="64"/>
      <c r="Q110" s="64"/>
      <c r="R110" s="64"/>
      <c r="S110" s="64"/>
      <c r="T110" s="65"/>
      <c r="U110" s="34"/>
      <c r="V110" s="34"/>
      <c r="W110" s="34"/>
      <c r="X110" s="34"/>
      <c r="Y110" s="34"/>
      <c r="Z110" s="34"/>
      <c r="AA110" s="34"/>
      <c r="AB110" s="34"/>
      <c r="AC110" s="34"/>
      <c r="AD110" s="34"/>
      <c r="AE110" s="34"/>
      <c r="AT110" s="17" t="s">
        <v>133</v>
      </c>
      <c r="AU110" s="17" t="s">
        <v>88</v>
      </c>
    </row>
    <row r="111" spans="1:65" s="2" customFormat="1" ht="16.5" customHeight="1">
      <c r="A111" s="34"/>
      <c r="B111" s="35"/>
      <c r="C111" s="230" t="s">
        <v>245</v>
      </c>
      <c r="D111" s="230" t="s">
        <v>341</v>
      </c>
      <c r="E111" s="231" t="s">
        <v>1019</v>
      </c>
      <c r="F111" s="232" t="s">
        <v>1020</v>
      </c>
      <c r="G111" s="233" t="s">
        <v>1011</v>
      </c>
      <c r="H111" s="234">
        <v>13.664</v>
      </c>
      <c r="I111" s="235"/>
      <c r="J111" s="236">
        <f>ROUND(I111*H111,2)</f>
        <v>0</v>
      </c>
      <c r="K111" s="232" t="s">
        <v>130</v>
      </c>
      <c r="L111" s="237"/>
      <c r="M111" s="238" t="s">
        <v>40</v>
      </c>
      <c r="N111" s="239" t="s">
        <v>49</v>
      </c>
      <c r="O111" s="64"/>
      <c r="P111" s="196">
        <f>O111*H111</f>
        <v>0</v>
      </c>
      <c r="Q111" s="196">
        <v>1E-3</v>
      </c>
      <c r="R111" s="196">
        <f>Q111*H111</f>
        <v>1.3664000000000001E-2</v>
      </c>
      <c r="S111" s="196">
        <v>0</v>
      </c>
      <c r="T111" s="197">
        <f>S111*H111</f>
        <v>0</v>
      </c>
      <c r="U111" s="34"/>
      <c r="V111" s="34"/>
      <c r="W111" s="34"/>
      <c r="X111" s="34"/>
      <c r="Y111" s="34"/>
      <c r="Z111" s="34"/>
      <c r="AA111" s="34"/>
      <c r="AB111" s="34"/>
      <c r="AC111" s="34"/>
      <c r="AD111" s="34"/>
      <c r="AE111" s="34"/>
      <c r="AR111" s="198" t="s">
        <v>392</v>
      </c>
      <c r="AT111" s="198" t="s">
        <v>341</v>
      </c>
      <c r="AU111" s="198" t="s">
        <v>88</v>
      </c>
      <c r="AY111" s="17" t="s">
        <v>123</v>
      </c>
      <c r="BE111" s="199">
        <f>IF(N111="základní",J111,0)</f>
        <v>0</v>
      </c>
      <c r="BF111" s="199">
        <f>IF(N111="snížená",J111,0)</f>
        <v>0</v>
      </c>
      <c r="BG111" s="199">
        <f>IF(N111="zákl. přenesená",J111,0)</f>
        <v>0</v>
      </c>
      <c r="BH111" s="199">
        <f>IF(N111="sníž. přenesená",J111,0)</f>
        <v>0</v>
      </c>
      <c r="BI111" s="199">
        <f>IF(N111="nulová",J111,0)</f>
        <v>0</v>
      </c>
      <c r="BJ111" s="17" t="s">
        <v>86</v>
      </c>
      <c r="BK111" s="199">
        <f>ROUND(I111*H111,2)</f>
        <v>0</v>
      </c>
      <c r="BL111" s="17" t="s">
        <v>293</v>
      </c>
      <c r="BM111" s="198" t="s">
        <v>1021</v>
      </c>
    </row>
    <row r="112" spans="1:65" s="2" customFormat="1" ht="11.25">
      <c r="A112" s="34"/>
      <c r="B112" s="35"/>
      <c r="C112" s="36"/>
      <c r="D112" s="200" t="s">
        <v>133</v>
      </c>
      <c r="E112" s="36"/>
      <c r="F112" s="201" t="s">
        <v>1020</v>
      </c>
      <c r="G112" s="36"/>
      <c r="H112" s="36"/>
      <c r="I112" s="108"/>
      <c r="J112" s="36"/>
      <c r="K112" s="36"/>
      <c r="L112" s="39"/>
      <c r="M112" s="202"/>
      <c r="N112" s="203"/>
      <c r="O112" s="64"/>
      <c r="P112" s="64"/>
      <c r="Q112" s="64"/>
      <c r="R112" s="64"/>
      <c r="S112" s="64"/>
      <c r="T112" s="65"/>
      <c r="U112" s="34"/>
      <c r="V112" s="34"/>
      <c r="W112" s="34"/>
      <c r="X112" s="34"/>
      <c r="Y112" s="34"/>
      <c r="Z112" s="34"/>
      <c r="AA112" s="34"/>
      <c r="AB112" s="34"/>
      <c r="AC112" s="34"/>
      <c r="AD112" s="34"/>
      <c r="AE112" s="34"/>
      <c r="AT112" s="17" t="s">
        <v>133</v>
      </c>
      <c r="AU112" s="17" t="s">
        <v>88</v>
      </c>
    </row>
    <row r="113" spans="1:65" s="13" customFormat="1" ht="11.25">
      <c r="B113" s="205"/>
      <c r="C113" s="206"/>
      <c r="D113" s="200" t="s">
        <v>136</v>
      </c>
      <c r="E113" s="207" t="s">
        <v>40</v>
      </c>
      <c r="F113" s="208" t="s">
        <v>1022</v>
      </c>
      <c r="G113" s="206"/>
      <c r="H113" s="209">
        <v>12.422000000000001</v>
      </c>
      <c r="I113" s="210"/>
      <c r="J113" s="206"/>
      <c r="K113" s="206"/>
      <c r="L113" s="211"/>
      <c r="M113" s="212"/>
      <c r="N113" s="213"/>
      <c r="O113" s="213"/>
      <c r="P113" s="213"/>
      <c r="Q113" s="213"/>
      <c r="R113" s="213"/>
      <c r="S113" s="213"/>
      <c r="T113" s="214"/>
      <c r="AT113" s="215" t="s">
        <v>136</v>
      </c>
      <c r="AU113" s="215" t="s">
        <v>88</v>
      </c>
      <c r="AV113" s="13" t="s">
        <v>88</v>
      </c>
      <c r="AW113" s="13" t="s">
        <v>38</v>
      </c>
      <c r="AX113" s="13" t="s">
        <v>86</v>
      </c>
      <c r="AY113" s="215" t="s">
        <v>123</v>
      </c>
    </row>
    <row r="114" spans="1:65" s="13" customFormat="1" ht="11.25">
      <c r="B114" s="205"/>
      <c r="C114" s="206"/>
      <c r="D114" s="200" t="s">
        <v>136</v>
      </c>
      <c r="E114" s="206"/>
      <c r="F114" s="208" t="s">
        <v>1023</v>
      </c>
      <c r="G114" s="206"/>
      <c r="H114" s="209">
        <v>13.664</v>
      </c>
      <c r="I114" s="210"/>
      <c r="J114" s="206"/>
      <c r="K114" s="206"/>
      <c r="L114" s="211"/>
      <c r="M114" s="212"/>
      <c r="N114" s="213"/>
      <c r="O114" s="213"/>
      <c r="P114" s="213"/>
      <c r="Q114" s="213"/>
      <c r="R114" s="213"/>
      <c r="S114" s="213"/>
      <c r="T114" s="214"/>
      <c r="AT114" s="215" t="s">
        <v>136</v>
      </c>
      <c r="AU114" s="215" t="s">
        <v>88</v>
      </c>
      <c r="AV114" s="13" t="s">
        <v>88</v>
      </c>
      <c r="AW114" s="13" t="s">
        <v>4</v>
      </c>
      <c r="AX114" s="13" t="s">
        <v>86</v>
      </c>
      <c r="AY114" s="215" t="s">
        <v>123</v>
      </c>
    </row>
    <row r="115" spans="1:65" s="2" customFormat="1" ht="21.75" customHeight="1">
      <c r="A115" s="34"/>
      <c r="B115" s="35"/>
      <c r="C115" s="187" t="s">
        <v>252</v>
      </c>
      <c r="D115" s="187" t="s">
        <v>126</v>
      </c>
      <c r="E115" s="188" t="s">
        <v>1024</v>
      </c>
      <c r="F115" s="189" t="s">
        <v>1025</v>
      </c>
      <c r="G115" s="190" t="s">
        <v>173</v>
      </c>
      <c r="H115" s="191">
        <v>57</v>
      </c>
      <c r="I115" s="192"/>
      <c r="J115" s="193">
        <f>ROUND(I115*H115,2)</f>
        <v>0</v>
      </c>
      <c r="K115" s="189" t="s">
        <v>130</v>
      </c>
      <c r="L115" s="39"/>
      <c r="M115" s="194" t="s">
        <v>40</v>
      </c>
      <c r="N115" s="195" t="s">
        <v>49</v>
      </c>
      <c r="O115" s="64"/>
      <c r="P115" s="196">
        <f>O115*H115</f>
        <v>0</v>
      </c>
      <c r="Q115" s="196">
        <v>0</v>
      </c>
      <c r="R115" s="196">
        <f>Q115*H115</f>
        <v>0</v>
      </c>
      <c r="S115" s="196">
        <v>0</v>
      </c>
      <c r="T115" s="197">
        <f>S115*H115</f>
        <v>0</v>
      </c>
      <c r="U115" s="34"/>
      <c r="V115" s="34"/>
      <c r="W115" s="34"/>
      <c r="X115" s="34"/>
      <c r="Y115" s="34"/>
      <c r="Z115" s="34"/>
      <c r="AA115" s="34"/>
      <c r="AB115" s="34"/>
      <c r="AC115" s="34"/>
      <c r="AD115" s="34"/>
      <c r="AE115" s="34"/>
      <c r="AR115" s="198" t="s">
        <v>293</v>
      </c>
      <c r="AT115" s="198" t="s">
        <v>126</v>
      </c>
      <c r="AU115" s="198" t="s">
        <v>88</v>
      </c>
      <c r="AY115" s="17" t="s">
        <v>123</v>
      </c>
      <c r="BE115" s="199">
        <f>IF(N115="základní",J115,0)</f>
        <v>0</v>
      </c>
      <c r="BF115" s="199">
        <f>IF(N115="snížená",J115,0)</f>
        <v>0</v>
      </c>
      <c r="BG115" s="199">
        <f>IF(N115="zákl. přenesená",J115,0)</f>
        <v>0</v>
      </c>
      <c r="BH115" s="199">
        <f>IF(N115="sníž. přenesená",J115,0)</f>
        <v>0</v>
      </c>
      <c r="BI115" s="199">
        <f>IF(N115="nulová",J115,0)</f>
        <v>0</v>
      </c>
      <c r="BJ115" s="17" t="s">
        <v>86</v>
      </c>
      <c r="BK115" s="199">
        <f>ROUND(I115*H115,2)</f>
        <v>0</v>
      </c>
      <c r="BL115" s="17" t="s">
        <v>293</v>
      </c>
      <c r="BM115" s="198" t="s">
        <v>1026</v>
      </c>
    </row>
    <row r="116" spans="1:65" s="2" customFormat="1" ht="19.5">
      <c r="A116" s="34"/>
      <c r="B116" s="35"/>
      <c r="C116" s="36"/>
      <c r="D116" s="200" t="s">
        <v>133</v>
      </c>
      <c r="E116" s="36"/>
      <c r="F116" s="201" t="s">
        <v>1027</v>
      </c>
      <c r="G116" s="36"/>
      <c r="H116" s="36"/>
      <c r="I116" s="108"/>
      <c r="J116" s="36"/>
      <c r="K116" s="36"/>
      <c r="L116" s="39"/>
      <c r="M116" s="202"/>
      <c r="N116" s="203"/>
      <c r="O116" s="64"/>
      <c r="P116" s="64"/>
      <c r="Q116" s="64"/>
      <c r="R116" s="64"/>
      <c r="S116" s="64"/>
      <c r="T116" s="65"/>
      <c r="U116" s="34"/>
      <c r="V116" s="34"/>
      <c r="W116" s="34"/>
      <c r="X116" s="34"/>
      <c r="Y116" s="34"/>
      <c r="Z116" s="34"/>
      <c r="AA116" s="34"/>
      <c r="AB116" s="34"/>
      <c r="AC116" s="34"/>
      <c r="AD116" s="34"/>
      <c r="AE116" s="34"/>
      <c r="AT116" s="17" t="s">
        <v>133</v>
      </c>
      <c r="AU116" s="17" t="s">
        <v>88</v>
      </c>
    </row>
    <row r="117" spans="1:65" s="2" customFormat="1" ht="21.75" customHeight="1">
      <c r="A117" s="34"/>
      <c r="B117" s="35"/>
      <c r="C117" s="230" t="s">
        <v>258</v>
      </c>
      <c r="D117" s="230" t="s">
        <v>341</v>
      </c>
      <c r="E117" s="231" t="s">
        <v>1028</v>
      </c>
      <c r="F117" s="232" t="s">
        <v>1029</v>
      </c>
      <c r="G117" s="233" t="s">
        <v>173</v>
      </c>
      <c r="H117" s="234">
        <v>57</v>
      </c>
      <c r="I117" s="235"/>
      <c r="J117" s="236">
        <f>ROUND(I117*H117,2)</f>
        <v>0</v>
      </c>
      <c r="K117" s="232" t="s">
        <v>40</v>
      </c>
      <c r="L117" s="237"/>
      <c r="M117" s="238" t="s">
        <v>40</v>
      </c>
      <c r="N117" s="239" t="s">
        <v>49</v>
      </c>
      <c r="O117" s="64"/>
      <c r="P117" s="196">
        <f>O117*H117</f>
        <v>0</v>
      </c>
      <c r="Q117" s="196">
        <v>0</v>
      </c>
      <c r="R117" s="196">
        <f>Q117*H117</f>
        <v>0</v>
      </c>
      <c r="S117" s="196">
        <v>0</v>
      </c>
      <c r="T117" s="197">
        <f>S117*H117</f>
        <v>0</v>
      </c>
      <c r="U117" s="34"/>
      <c r="V117" s="34"/>
      <c r="W117" s="34"/>
      <c r="X117" s="34"/>
      <c r="Y117" s="34"/>
      <c r="Z117" s="34"/>
      <c r="AA117" s="34"/>
      <c r="AB117" s="34"/>
      <c r="AC117" s="34"/>
      <c r="AD117" s="34"/>
      <c r="AE117" s="34"/>
      <c r="AR117" s="198" t="s">
        <v>392</v>
      </c>
      <c r="AT117" s="198" t="s">
        <v>341</v>
      </c>
      <c r="AU117" s="198" t="s">
        <v>88</v>
      </c>
      <c r="AY117" s="17" t="s">
        <v>123</v>
      </c>
      <c r="BE117" s="199">
        <f>IF(N117="základní",J117,0)</f>
        <v>0</v>
      </c>
      <c r="BF117" s="199">
        <f>IF(N117="snížená",J117,0)</f>
        <v>0</v>
      </c>
      <c r="BG117" s="199">
        <f>IF(N117="zákl. přenesená",J117,0)</f>
        <v>0</v>
      </c>
      <c r="BH117" s="199">
        <f>IF(N117="sníž. přenesená",J117,0)</f>
        <v>0</v>
      </c>
      <c r="BI117" s="199">
        <f>IF(N117="nulová",J117,0)</f>
        <v>0</v>
      </c>
      <c r="BJ117" s="17" t="s">
        <v>86</v>
      </c>
      <c r="BK117" s="199">
        <f>ROUND(I117*H117,2)</f>
        <v>0</v>
      </c>
      <c r="BL117" s="17" t="s">
        <v>293</v>
      </c>
      <c r="BM117" s="198" t="s">
        <v>1030</v>
      </c>
    </row>
    <row r="118" spans="1:65" s="2" customFormat="1" ht="19.5">
      <c r="A118" s="34"/>
      <c r="B118" s="35"/>
      <c r="C118" s="36"/>
      <c r="D118" s="200" t="s">
        <v>133</v>
      </c>
      <c r="E118" s="36"/>
      <c r="F118" s="201" t="s">
        <v>1029</v>
      </c>
      <c r="G118" s="36"/>
      <c r="H118" s="36"/>
      <c r="I118" s="108"/>
      <c r="J118" s="36"/>
      <c r="K118" s="36"/>
      <c r="L118" s="39"/>
      <c r="M118" s="202"/>
      <c r="N118" s="203"/>
      <c r="O118" s="64"/>
      <c r="P118" s="64"/>
      <c r="Q118" s="64"/>
      <c r="R118" s="64"/>
      <c r="S118" s="64"/>
      <c r="T118" s="65"/>
      <c r="U118" s="34"/>
      <c r="V118" s="34"/>
      <c r="W118" s="34"/>
      <c r="X118" s="34"/>
      <c r="Y118" s="34"/>
      <c r="Z118" s="34"/>
      <c r="AA118" s="34"/>
      <c r="AB118" s="34"/>
      <c r="AC118" s="34"/>
      <c r="AD118" s="34"/>
      <c r="AE118" s="34"/>
      <c r="AT118" s="17" t="s">
        <v>133</v>
      </c>
      <c r="AU118" s="17" t="s">
        <v>88</v>
      </c>
    </row>
    <row r="119" spans="1:65" s="2" customFormat="1" ht="16.5" customHeight="1">
      <c r="A119" s="34"/>
      <c r="B119" s="35"/>
      <c r="C119" s="187" t="s">
        <v>264</v>
      </c>
      <c r="D119" s="187" t="s">
        <v>126</v>
      </c>
      <c r="E119" s="188" t="s">
        <v>1031</v>
      </c>
      <c r="F119" s="189" t="s">
        <v>1032</v>
      </c>
      <c r="G119" s="190" t="s">
        <v>219</v>
      </c>
      <c r="H119" s="191">
        <v>5</v>
      </c>
      <c r="I119" s="192"/>
      <c r="J119" s="193">
        <f>ROUND(I119*H119,2)</f>
        <v>0</v>
      </c>
      <c r="K119" s="189" t="s">
        <v>130</v>
      </c>
      <c r="L119" s="39"/>
      <c r="M119" s="194" t="s">
        <v>40</v>
      </c>
      <c r="N119" s="195" t="s">
        <v>49</v>
      </c>
      <c r="O119" s="64"/>
      <c r="P119" s="196">
        <f>O119*H119</f>
        <v>0</v>
      </c>
      <c r="Q119" s="196">
        <v>0</v>
      </c>
      <c r="R119" s="196">
        <f>Q119*H119</f>
        <v>0</v>
      </c>
      <c r="S119" s="196">
        <v>0</v>
      </c>
      <c r="T119" s="197">
        <f>S119*H119</f>
        <v>0</v>
      </c>
      <c r="U119" s="34"/>
      <c r="V119" s="34"/>
      <c r="W119" s="34"/>
      <c r="X119" s="34"/>
      <c r="Y119" s="34"/>
      <c r="Z119" s="34"/>
      <c r="AA119" s="34"/>
      <c r="AB119" s="34"/>
      <c r="AC119" s="34"/>
      <c r="AD119" s="34"/>
      <c r="AE119" s="34"/>
      <c r="AR119" s="198" t="s">
        <v>293</v>
      </c>
      <c r="AT119" s="198" t="s">
        <v>126</v>
      </c>
      <c r="AU119" s="198" t="s">
        <v>88</v>
      </c>
      <c r="AY119" s="17" t="s">
        <v>123</v>
      </c>
      <c r="BE119" s="199">
        <f>IF(N119="základní",J119,0)</f>
        <v>0</v>
      </c>
      <c r="BF119" s="199">
        <f>IF(N119="snížená",J119,0)</f>
        <v>0</v>
      </c>
      <c r="BG119" s="199">
        <f>IF(N119="zákl. přenesená",J119,0)</f>
        <v>0</v>
      </c>
      <c r="BH119" s="199">
        <f>IF(N119="sníž. přenesená",J119,0)</f>
        <v>0</v>
      </c>
      <c r="BI119" s="199">
        <f>IF(N119="nulová",J119,0)</f>
        <v>0</v>
      </c>
      <c r="BJ119" s="17" t="s">
        <v>86</v>
      </c>
      <c r="BK119" s="199">
        <f>ROUND(I119*H119,2)</f>
        <v>0</v>
      </c>
      <c r="BL119" s="17" t="s">
        <v>293</v>
      </c>
      <c r="BM119" s="198" t="s">
        <v>1033</v>
      </c>
    </row>
    <row r="120" spans="1:65" s="2" customFormat="1" ht="11.25">
      <c r="A120" s="34"/>
      <c r="B120" s="35"/>
      <c r="C120" s="36"/>
      <c r="D120" s="200" t="s">
        <v>133</v>
      </c>
      <c r="E120" s="36"/>
      <c r="F120" s="201" t="s">
        <v>1034</v>
      </c>
      <c r="G120" s="36"/>
      <c r="H120" s="36"/>
      <c r="I120" s="108"/>
      <c r="J120" s="36"/>
      <c r="K120" s="36"/>
      <c r="L120" s="39"/>
      <c r="M120" s="202"/>
      <c r="N120" s="203"/>
      <c r="O120" s="64"/>
      <c r="P120" s="64"/>
      <c r="Q120" s="64"/>
      <c r="R120" s="64"/>
      <c r="S120" s="64"/>
      <c r="T120" s="65"/>
      <c r="U120" s="34"/>
      <c r="V120" s="34"/>
      <c r="W120" s="34"/>
      <c r="X120" s="34"/>
      <c r="Y120" s="34"/>
      <c r="Z120" s="34"/>
      <c r="AA120" s="34"/>
      <c r="AB120" s="34"/>
      <c r="AC120" s="34"/>
      <c r="AD120" s="34"/>
      <c r="AE120" s="34"/>
      <c r="AT120" s="17" t="s">
        <v>133</v>
      </c>
      <c r="AU120" s="17" t="s">
        <v>88</v>
      </c>
    </row>
    <row r="121" spans="1:65" s="2" customFormat="1" ht="16.5" customHeight="1">
      <c r="A121" s="34"/>
      <c r="B121" s="35"/>
      <c r="C121" s="230" t="s">
        <v>270</v>
      </c>
      <c r="D121" s="230" t="s">
        <v>341</v>
      </c>
      <c r="E121" s="231" t="s">
        <v>1035</v>
      </c>
      <c r="F121" s="232" t="s">
        <v>1036</v>
      </c>
      <c r="G121" s="233" t="s">
        <v>219</v>
      </c>
      <c r="H121" s="234">
        <v>5</v>
      </c>
      <c r="I121" s="235"/>
      <c r="J121" s="236">
        <f>ROUND(I121*H121,2)</f>
        <v>0</v>
      </c>
      <c r="K121" s="232" t="s">
        <v>130</v>
      </c>
      <c r="L121" s="237"/>
      <c r="M121" s="238" t="s">
        <v>40</v>
      </c>
      <c r="N121" s="239" t="s">
        <v>49</v>
      </c>
      <c r="O121" s="64"/>
      <c r="P121" s="196">
        <f>O121*H121</f>
        <v>0</v>
      </c>
      <c r="Q121" s="196">
        <v>2.0000000000000001E-4</v>
      </c>
      <c r="R121" s="196">
        <f>Q121*H121</f>
        <v>1E-3</v>
      </c>
      <c r="S121" s="196">
        <v>0</v>
      </c>
      <c r="T121" s="197">
        <f>S121*H121</f>
        <v>0</v>
      </c>
      <c r="U121" s="34"/>
      <c r="V121" s="34"/>
      <c r="W121" s="34"/>
      <c r="X121" s="34"/>
      <c r="Y121" s="34"/>
      <c r="Z121" s="34"/>
      <c r="AA121" s="34"/>
      <c r="AB121" s="34"/>
      <c r="AC121" s="34"/>
      <c r="AD121" s="34"/>
      <c r="AE121" s="34"/>
      <c r="AR121" s="198" t="s">
        <v>392</v>
      </c>
      <c r="AT121" s="198" t="s">
        <v>341</v>
      </c>
      <c r="AU121" s="198" t="s">
        <v>88</v>
      </c>
      <c r="AY121" s="17" t="s">
        <v>123</v>
      </c>
      <c r="BE121" s="199">
        <f>IF(N121="základní",J121,0)</f>
        <v>0</v>
      </c>
      <c r="BF121" s="199">
        <f>IF(N121="snížená",J121,0)</f>
        <v>0</v>
      </c>
      <c r="BG121" s="199">
        <f>IF(N121="zákl. přenesená",J121,0)</f>
        <v>0</v>
      </c>
      <c r="BH121" s="199">
        <f>IF(N121="sníž. přenesená",J121,0)</f>
        <v>0</v>
      </c>
      <c r="BI121" s="199">
        <f>IF(N121="nulová",J121,0)</f>
        <v>0</v>
      </c>
      <c r="BJ121" s="17" t="s">
        <v>86</v>
      </c>
      <c r="BK121" s="199">
        <f>ROUND(I121*H121,2)</f>
        <v>0</v>
      </c>
      <c r="BL121" s="17" t="s">
        <v>293</v>
      </c>
      <c r="BM121" s="198" t="s">
        <v>1037</v>
      </c>
    </row>
    <row r="122" spans="1:65" s="2" customFormat="1" ht="11.25">
      <c r="A122" s="34"/>
      <c r="B122" s="35"/>
      <c r="C122" s="36"/>
      <c r="D122" s="200" t="s">
        <v>133</v>
      </c>
      <c r="E122" s="36"/>
      <c r="F122" s="201" t="s">
        <v>1036</v>
      </c>
      <c r="G122" s="36"/>
      <c r="H122" s="36"/>
      <c r="I122" s="108"/>
      <c r="J122" s="36"/>
      <c r="K122" s="36"/>
      <c r="L122" s="39"/>
      <c r="M122" s="202"/>
      <c r="N122" s="203"/>
      <c r="O122" s="64"/>
      <c r="P122" s="64"/>
      <c r="Q122" s="64"/>
      <c r="R122" s="64"/>
      <c r="S122" s="64"/>
      <c r="T122" s="65"/>
      <c r="U122" s="34"/>
      <c r="V122" s="34"/>
      <c r="W122" s="34"/>
      <c r="X122" s="34"/>
      <c r="Y122" s="34"/>
      <c r="Z122" s="34"/>
      <c r="AA122" s="34"/>
      <c r="AB122" s="34"/>
      <c r="AC122" s="34"/>
      <c r="AD122" s="34"/>
      <c r="AE122" s="34"/>
      <c r="AT122" s="17" t="s">
        <v>133</v>
      </c>
      <c r="AU122" s="17" t="s">
        <v>88</v>
      </c>
    </row>
    <row r="123" spans="1:65" s="2" customFormat="1" ht="16.5" customHeight="1">
      <c r="A123" s="34"/>
      <c r="B123" s="35"/>
      <c r="C123" s="187" t="s">
        <v>278</v>
      </c>
      <c r="D123" s="187" t="s">
        <v>126</v>
      </c>
      <c r="E123" s="188" t="s">
        <v>1038</v>
      </c>
      <c r="F123" s="189" t="s">
        <v>1039</v>
      </c>
      <c r="G123" s="190" t="s">
        <v>219</v>
      </c>
      <c r="H123" s="191">
        <v>22</v>
      </c>
      <c r="I123" s="192"/>
      <c r="J123" s="193">
        <f>ROUND(I123*H123,2)</f>
        <v>0</v>
      </c>
      <c r="K123" s="189" t="s">
        <v>130</v>
      </c>
      <c r="L123" s="39"/>
      <c r="M123" s="194" t="s">
        <v>40</v>
      </c>
      <c r="N123" s="195" t="s">
        <v>49</v>
      </c>
      <c r="O123" s="64"/>
      <c r="P123" s="196">
        <f>O123*H123</f>
        <v>0</v>
      </c>
      <c r="Q123" s="196">
        <v>0</v>
      </c>
      <c r="R123" s="196">
        <f>Q123*H123</f>
        <v>0</v>
      </c>
      <c r="S123" s="196">
        <v>0</v>
      </c>
      <c r="T123" s="197">
        <f>S123*H123</f>
        <v>0</v>
      </c>
      <c r="U123" s="34"/>
      <c r="V123" s="34"/>
      <c r="W123" s="34"/>
      <c r="X123" s="34"/>
      <c r="Y123" s="34"/>
      <c r="Z123" s="34"/>
      <c r="AA123" s="34"/>
      <c r="AB123" s="34"/>
      <c r="AC123" s="34"/>
      <c r="AD123" s="34"/>
      <c r="AE123" s="34"/>
      <c r="AR123" s="198" t="s">
        <v>293</v>
      </c>
      <c r="AT123" s="198" t="s">
        <v>126</v>
      </c>
      <c r="AU123" s="198" t="s">
        <v>88</v>
      </c>
      <c r="AY123" s="17" t="s">
        <v>123</v>
      </c>
      <c r="BE123" s="199">
        <f>IF(N123="základní",J123,0)</f>
        <v>0</v>
      </c>
      <c r="BF123" s="199">
        <f>IF(N123="snížená",J123,0)</f>
        <v>0</v>
      </c>
      <c r="BG123" s="199">
        <f>IF(N123="zákl. přenesená",J123,0)</f>
        <v>0</v>
      </c>
      <c r="BH123" s="199">
        <f>IF(N123="sníž. přenesená",J123,0)</f>
        <v>0</v>
      </c>
      <c r="BI123" s="199">
        <f>IF(N123="nulová",J123,0)</f>
        <v>0</v>
      </c>
      <c r="BJ123" s="17" t="s">
        <v>86</v>
      </c>
      <c r="BK123" s="199">
        <f>ROUND(I123*H123,2)</f>
        <v>0</v>
      </c>
      <c r="BL123" s="17" t="s">
        <v>293</v>
      </c>
      <c r="BM123" s="198" t="s">
        <v>1040</v>
      </c>
    </row>
    <row r="124" spans="1:65" s="2" customFormat="1" ht="11.25">
      <c r="A124" s="34"/>
      <c r="B124" s="35"/>
      <c r="C124" s="36"/>
      <c r="D124" s="200" t="s">
        <v>133</v>
      </c>
      <c r="E124" s="36"/>
      <c r="F124" s="201" t="s">
        <v>1041</v>
      </c>
      <c r="G124" s="36"/>
      <c r="H124" s="36"/>
      <c r="I124" s="108"/>
      <c r="J124" s="36"/>
      <c r="K124" s="36"/>
      <c r="L124" s="39"/>
      <c r="M124" s="202"/>
      <c r="N124" s="203"/>
      <c r="O124" s="64"/>
      <c r="P124" s="64"/>
      <c r="Q124" s="64"/>
      <c r="R124" s="64"/>
      <c r="S124" s="64"/>
      <c r="T124" s="65"/>
      <c r="U124" s="34"/>
      <c r="V124" s="34"/>
      <c r="W124" s="34"/>
      <c r="X124" s="34"/>
      <c r="Y124" s="34"/>
      <c r="Z124" s="34"/>
      <c r="AA124" s="34"/>
      <c r="AB124" s="34"/>
      <c r="AC124" s="34"/>
      <c r="AD124" s="34"/>
      <c r="AE124" s="34"/>
      <c r="AT124" s="17" t="s">
        <v>133</v>
      </c>
      <c r="AU124" s="17" t="s">
        <v>88</v>
      </c>
    </row>
    <row r="125" spans="1:65" s="13" customFormat="1" ht="11.25">
      <c r="B125" s="205"/>
      <c r="C125" s="206"/>
      <c r="D125" s="200" t="s">
        <v>136</v>
      </c>
      <c r="E125" s="207" t="s">
        <v>40</v>
      </c>
      <c r="F125" s="208" t="s">
        <v>1042</v>
      </c>
      <c r="G125" s="206"/>
      <c r="H125" s="209">
        <v>22</v>
      </c>
      <c r="I125" s="210"/>
      <c r="J125" s="206"/>
      <c r="K125" s="206"/>
      <c r="L125" s="211"/>
      <c r="M125" s="212"/>
      <c r="N125" s="213"/>
      <c r="O125" s="213"/>
      <c r="P125" s="213"/>
      <c r="Q125" s="213"/>
      <c r="R125" s="213"/>
      <c r="S125" s="213"/>
      <c r="T125" s="214"/>
      <c r="AT125" s="215" t="s">
        <v>136</v>
      </c>
      <c r="AU125" s="215" t="s">
        <v>88</v>
      </c>
      <c r="AV125" s="13" t="s">
        <v>88</v>
      </c>
      <c r="AW125" s="13" t="s">
        <v>38</v>
      </c>
      <c r="AX125" s="13" t="s">
        <v>86</v>
      </c>
      <c r="AY125" s="215" t="s">
        <v>123</v>
      </c>
    </row>
    <row r="126" spans="1:65" s="2" customFormat="1" ht="21.75" customHeight="1">
      <c r="A126" s="34"/>
      <c r="B126" s="35"/>
      <c r="C126" s="230" t="s">
        <v>8</v>
      </c>
      <c r="D126" s="230" t="s">
        <v>341</v>
      </c>
      <c r="E126" s="231" t="s">
        <v>1043</v>
      </c>
      <c r="F126" s="232" t="s">
        <v>1044</v>
      </c>
      <c r="G126" s="233" t="s">
        <v>219</v>
      </c>
      <c r="H126" s="234">
        <v>10</v>
      </c>
      <c r="I126" s="235"/>
      <c r="J126" s="236">
        <f>ROUND(I126*H126,2)</f>
        <v>0</v>
      </c>
      <c r="K126" s="232" t="s">
        <v>130</v>
      </c>
      <c r="L126" s="237"/>
      <c r="M126" s="238" t="s">
        <v>40</v>
      </c>
      <c r="N126" s="239" t="s">
        <v>49</v>
      </c>
      <c r="O126" s="64"/>
      <c r="P126" s="196">
        <f>O126*H126</f>
        <v>0</v>
      </c>
      <c r="Q126" s="196">
        <v>6.9999999999999999E-4</v>
      </c>
      <c r="R126" s="196">
        <f>Q126*H126</f>
        <v>7.0000000000000001E-3</v>
      </c>
      <c r="S126" s="196">
        <v>0</v>
      </c>
      <c r="T126" s="197">
        <f>S126*H126</f>
        <v>0</v>
      </c>
      <c r="U126" s="34"/>
      <c r="V126" s="34"/>
      <c r="W126" s="34"/>
      <c r="X126" s="34"/>
      <c r="Y126" s="34"/>
      <c r="Z126" s="34"/>
      <c r="AA126" s="34"/>
      <c r="AB126" s="34"/>
      <c r="AC126" s="34"/>
      <c r="AD126" s="34"/>
      <c r="AE126" s="34"/>
      <c r="AR126" s="198" t="s">
        <v>392</v>
      </c>
      <c r="AT126" s="198" t="s">
        <v>341</v>
      </c>
      <c r="AU126" s="198" t="s">
        <v>88</v>
      </c>
      <c r="AY126" s="17" t="s">
        <v>123</v>
      </c>
      <c r="BE126" s="199">
        <f>IF(N126="základní",J126,0)</f>
        <v>0</v>
      </c>
      <c r="BF126" s="199">
        <f>IF(N126="snížená",J126,0)</f>
        <v>0</v>
      </c>
      <c r="BG126" s="199">
        <f>IF(N126="zákl. přenesená",J126,0)</f>
        <v>0</v>
      </c>
      <c r="BH126" s="199">
        <f>IF(N126="sníž. přenesená",J126,0)</f>
        <v>0</v>
      </c>
      <c r="BI126" s="199">
        <f>IF(N126="nulová",J126,0)</f>
        <v>0</v>
      </c>
      <c r="BJ126" s="17" t="s">
        <v>86</v>
      </c>
      <c r="BK126" s="199">
        <f>ROUND(I126*H126,2)</f>
        <v>0</v>
      </c>
      <c r="BL126" s="17" t="s">
        <v>293</v>
      </c>
      <c r="BM126" s="198" t="s">
        <v>1045</v>
      </c>
    </row>
    <row r="127" spans="1:65" s="2" customFormat="1" ht="19.5">
      <c r="A127" s="34"/>
      <c r="B127" s="35"/>
      <c r="C127" s="36"/>
      <c r="D127" s="200" t="s">
        <v>133</v>
      </c>
      <c r="E127" s="36"/>
      <c r="F127" s="201" t="s">
        <v>1044</v>
      </c>
      <c r="G127" s="36"/>
      <c r="H127" s="36"/>
      <c r="I127" s="108"/>
      <c r="J127" s="36"/>
      <c r="K127" s="36"/>
      <c r="L127" s="39"/>
      <c r="M127" s="202"/>
      <c r="N127" s="203"/>
      <c r="O127" s="64"/>
      <c r="P127" s="64"/>
      <c r="Q127" s="64"/>
      <c r="R127" s="64"/>
      <c r="S127" s="64"/>
      <c r="T127" s="65"/>
      <c r="U127" s="34"/>
      <c r="V127" s="34"/>
      <c r="W127" s="34"/>
      <c r="X127" s="34"/>
      <c r="Y127" s="34"/>
      <c r="Z127" s="34"/>
      <c r="AA127" s="34"/>
      <c r="AB127" s="34"/>
      <c r="AC127" s="34"/>
      <c r="AD127" s="34"/>
      <c r="AE127" s="34"/>
      <c r="AT127" s="17" t="s">
        <v>133</v>
      </c>
      <c r="AU127" s="17" t="s">
        <v>88</v>
      </c>
    </row>
    <row r="128" spans="1:65" s="2" customFormat="1" ht="21.75" customHeight="1">
      <c r="A128" s="34"/>
      <c r="B128" s="35"/>
      <c r="C128" s="230" t="s">
        <v>293</v>
      </c>
      <c r="D128" s="230" t="s">
        <v>341</v>
      </c>
      <c r="E128" s="231" t="s">
        <v>1046</v>
      </c>
      <c r="F128" s="232" t="s">
        <v>1047</v>
      </c>
      <c r="G128" s="233" t="s">
        <v>219</v>
      </c>
      <c r="H128" s="234">
        <v>10</v>
      </c>
      <c r="I128" s="235"/>
      <c r="J128" s="236">
        <f>ROUND(I128*H128,2)</f>
        <v>0</v>
      </c>
      <c r="K128" s="232" t="s">
        <v>130</v>
      </c>
      <c r="L128" s="237"/>
      <c r="M128" s="238" t="s">
        <v>40</v>
      </c>
      <c r="N128" s="239" t="s">
        <v>49</v>
      </c>
      <c r="O128" s="64"/>
      <c r="P128" s="196">
        <f>O128*H128</f>
        <v>0</v>
      </c>
      <c r="Q128" s="196">
        <v>2.5999999999999998E-4</v>
      </c>
      <c r="R128" s="196">
        <f>Q128*H128</f>
        <v>2.5999999999999999E-3</v>
      </c>
      <c r="S128" s="196">
        <v>0</v>
      </c>
      <c r="T128" s="197">
        <f>S128*H128</f>
        <v>0</v>
      </c>
      <c r="U128" s="34"/>
      <c r="V128" s="34"/>
      <c r="W128" s="34"/>
      <c r="X128" s="34"/>
      <c r="Y128" s="34"/>
      <c r="Z128" s="34"/>
      <c r="AA128" s="34"/>
      <c r="AB128" s="34"/>
      <c r="AC128" s="34"/>
      <c r="AD128" s="34"/>
      <c r="AE128" s="34"/>
      <c r="AR128" s="198" t="s">
        <v>392</v>
      </c>
      <c r="AT128" s="198" t="s">
        <v>341</v>
      </c>
      <c r="AU128" s="198" t="s">
        <v>88</v>
      </c>
      <c r="AY128" s="17" t="s">
        <v>123</v>
      </c>
      <c r="BE128" s="199">
        <f>IF(N128="základní",J128,0)</f>
        <v>0</v>
      </c>
      <c r="BF128" s="199">
        <f>IF(N128="snížená",J128,0)</f>
        <v>0</v>
      </c>
      <c r="BG128" s="199">
        <f>IF(N128="zákl. přenesená",J128,0)</f>
        <v>0</v>
      </c>
      <c r="BH128" s="199">
        <f>IF(N128="sníž. přenesená",J128,0)</f>
        <v>0</v>
      </c>
      <c r="BI128" s="199">
        <f>IF(N128="nulová",J128,0)</f>
        <v>0</v>
      </c>
      <c r="BJ128" s="17" t="s">
        <v>86</v>
      </c>
      <c r="BK128" s="199">
        <f>ROUND(I128*H128,2)</f>
        <v>0</v>
      </c>
      <c r="BL128" s="17" t="s">
        <v>293</v>
      </c>
      <c r="BM128" s="198" t="s">
        <v>1048</v>
      </c>
    </row>
    <row r="129" spans="1:65" s="2" customFormat="1" ht="11.25">
      <c r="A129" s="34"/>
      <c r="B129" s="35"/>
      <c r="C129" s="36"/>
      <c r="D129" s="200" t="s">
        <v>133</v>
      </c>
      <c r="E129" s="36"/>
      <c r="F129" s="201" t="s">
        <v>1047</v>
      </c>
      <c r="G129" s="36"/>
      <c r="H129" s="36"/>
      <c r="I129" s="108"/>
      <c r="J129" s="36"/>
      <c r="K129" s="36"/>
      <c r="L129" s="39"/>
      <c r="M129" s="202"/>
      <c r="N129" s="203"/>
      <c r="O129" s="64"/>
      <c r="P129" s="64"/>
      <c r="Q129" s="64"/>
      <c r="R129" s="64"/>
      <c r="S129" s="64"/>
      <c r="T129" s="65"/>
      <c r="U129" s="34"/>
      <c r="V129" s="34"/>
      <c r="W129" s="34"/>
      <c r="X129" s="34"/>
      <c r="Y129" s="34"/>
      <c r="Z129" s="34"/>
      <c r="AA129" s="34"/>
      <c r="AB129" s="34"/>
      <c r="AC129" s="34"/>
      <c r="AD129" s="34"/>
      <c r="AE129" s="34"/>
      <c r="AT129" s="17" t="s">
        <v>133</v>
      </c>
      <c r="AU129" s="17" t="s">
        <v>88</v>
      </c>
    </row>
    <row r="130" spans="1:65" s="2" customFormat="1" ht="21.75" customHeight="1">
      <c r="A130" s="34"/>
      <c r="B130" s="35"/>
      <c r="C130" s="187" t="s">
        <v>300</v>
      </c>
      <c r="D130" s="187" t="s">
        <v>126</v>
      </c>
      <c r="E130" s="188" t="s">
        <v>1049</v>
      </c>
      <c r="F130" s="189" t="s">
        <v>1050</v>
      </c>
      <c r="G130" s="190" t="s">
        <v>219</v>
      </c>
      <c r="H130" s="191">
        <v>5</v>
      </c>
      <c r="I130" s="192"/>
      <c r="J130" s="193">
        <f>ROUND(I130*H130,2)</f>
        <v>0</v>
      </c>
      <c r="K130" s="189" t="s">
        <v>130</v>
      </c>
      <c r="L130" s="39"/>
      <c r="M130" s="194" t="s">
        <v>40</v>
      </c>
      <c r="N130" s="195" t="s">
        <v>49</v>
      </c>
      <c r="O130" s="64"/>
      <c r="P130" s="196">
        <f>O130*H130</f>
        <v>0</v>
      </c>
      <c r="Q130" s="196">
        <v>0</v>
      </c>
      <c r="R130" s="196">
        <f>Q130*H130</f>
        <v>0</v>
      </c>
      <c r="S130" s="196">
        <v>0</v>
      </c>
      <c r="T130" s="197">
        <f>S130*H130</f>
        <v>0</v>
      </c>
      <c r="U130" s="34"/>
      <c r="V130" s="34"/>
      <c r="W130" s="34"/>
      <c r="X130" s="34"/>
      <c r="Y130" s="34"/>
      <c r="Z130" s="34"/>
      <c r="AA130" s="34"/>
      <c r="AB130" s="34"/>
      <c r="AC130" s="34"/>
      <c r="AD130" s="34"/>
      <c r="AE130" s="34"/>
      <c r="AR130" s="198" t="s">
        <v>293</v>
      </c>
      <c r="AT130" s="198" t="s">
        <v>126</v>
      </c>
      <c r="AU130" s="198" t="s">
        <v>88</v>
      </c>
      <c r="AY130" s="17" t="s">
        <v>123</v>
      </c>
      <c r="BE130" s="199">
        <f>IF(N130="základní",J130,0)</f>
        <v>0</v>
      </c>
      <c r="BF130" s="199">
        <f>IF(N130="snížená",J130,0)</f>
        <v>0</v>
      </c>
      <c r="BG130" s="199">
        <f>IF(N130="zákl. přenesená",J130,0)</f>
        <v>0</v>
      </c>
      <c r="BH130" s="199">
        <f>IF(N130="sníž. přenesená",J130,0)</f>
        <v>0</v>
      </c>
      <c r="BI130" s="199">
        <f>IF(N130="nulová",J130,0)</f>
        <v>0</v>
      </c>
      <c r="BJ130" s="17" t="s">
        <v>86</v>
      </c>
      <c r="BK130" s="199">
        <f>ROUND(I130*H130,2)</f>
        <v>0</v>
      </c>
      <c r="BL130" s="17" t="s">
        <v>293</v>
      </c>
      <c r="BM130" s="198" t="s">
        <v>1051</v>
      </c>
    </row>
    <row r="131" spans="1:65" s="2" customFormat="1" ht="19.5">
      <c r="A131" s="34"/>
      <c r="B131" s="35"/>
      <c r="C131" s="36"/>
      <c r="D131" s="200" t="s">
        <v>133</v>
      </c>
      <c r="E131" s="36"/>
      <c r="F131" s="201" t="s">
        <v>1052</v>
      </c>
      <c r="G131" s="36"/>
      <c r="H131" s="36"/>
      <c r="I131" s="108"/>
      <c r="J131" s="36"/>
      <c r="K131" s="36"/>
      <c r="L131" s="39"/>
      <c r="M131" s="202"/>
      <c r="N131" s="203"/>
      <c r="O131" s="64"/>
      <c r="P131" s="64"/>
      <c r="Q131" s="64"/>
      <c r="R131" s="64"/>
      <c r="S131" s="64"/>
      <c r="T131" s="65"/>
      <c r="U131" s="34"/>
      <c r="V131" s="34"/>
      <c r="W131" s="34"/>
      <c r="X131" s="34"/>
      <c r="Y131" s="34"/>
      <c r="Z131" s="34"/>
      <c r="AA131" s="34"/>
      <c r="AB131" s="34"/>
      <c r="AC131" s="34"/>
      <c r="AD131" s="34"/>
      <c r="AE131" s="34"/>
      <c r="AT131" s="17" t="s">
        <v>133</v>
      </c>
      <c r="AU131" s="17" t="s">
        <v>88</v>
      </c>
    </row>
    <row r="132" spans="1:65" s="2" customFormat="1" ht="16.5" customHeight="1">
      <c r="A132" s="34"/>
      <c r="B132" s="35"/>
      <c r="C132" s="230" t="s">
        <v>306</v>
      </c>
      <c r="D132" s="230" t="s">
        <v>341</v>
      </c>
      <c r="E132" s="231" t="s">
        <v>1053</v>
      </c>
      <c r="F132" s="232" t="s">
        <v>1054</v>
      </c>
      <c r="G132" s="233" t="s">
        <v>219</v>
      </c>
      <c r="H132" s="234">
        <v>5</v>
      </c>
      <c r="I132" s="235"/>
      <c r="J132" s="236">
        <f>ROUND(I132*H132,2)</f>
        <v>0</v>
      </c>
      <c r="K132" s="232" t="s">
        <v>130</v>
      </c>
      <c r="L132" s="237"/>
      <c r="M132" s="238" t="s">
        <v>40</v>
      </c>
      <c r="N132" s="239" t="s">
        <v>49</v>
      </c>
      <c r="O132" s="64"/>
      <c r="P132" s="196">
        <f>O132*H132</f>
        <v>0</v>
      </c>
      <c r="Q132" s="196">
        <v>4.1999999999999997E-3</v>
      </c>
      <c r="R132" s="196">
        <f>Q132*H132</f>
        <v>2.0999999999999998E-2</v>
      </c>
      <c r="S132" s="196">
        <v>0</v>
      </c>
      <c r="T132" s="197">
        <f>S132*H132</f>
        <v>0</v>
      </c>
      <c r="U132" s="34"/>
      <c r="V132" s="34"/>
      <c r="W132" s="34"/>
      <c r="X132" s="34"/>
      <c r="Y132" s="34"/>
      <c r="Z132" s="34"/>
      <c r="AA132" s="34"/>
      <c r="AB132" s="34"/>
      <c r="AC132" s="34"/>
      <c r="AD132" s="34"/>
      <c r="AE132" s="34"/>
      <c r="AR132" s="198" t="s">
        <v>392</v>
      </c>
      <c r="AT132" s="198" t="s">
        <v>341</v>
      </c>
      <c r="AU132" s="198" t="s">
        <v>88</v>
      </c>
      <c r="AY132" s="17" t="s">
        <v>123</v>
      </c>
      <c r="BE132" s="199">
        <f>IF(N132="základní",J132,0)</f>
        <v>0</v>
      </c>
      <c r="BF132" s="199">
        <f>IF(N132="snížená",J132,0)</f>
        <v>0</v>
      </c>
      <c r="BG132" s="199">
        <f>IF(N132="zákl. přenesená",J132,0)</f>
        <v>0</v>
      </c>
      <c r="BH132" s="199">
        <f>IF(N132="sníž. přenesená",J132,0)</f>
        <v>0</v>
      </c>
      <c r="BI132" s="199">
        <f>IF(N132="nulová",J132,0)</f>
        <v>0</v>
      </c>
      <c r="BJ132" s="17" t="s">
        <v>86</v>
      </c>
      <c r="BK132" s="199">
        <f>ROUND(I132*H132,2)</f>
        <v>0</v>
      </c>
      <c r="BL132" s="17" t="s">
        <v>293</v>
      </c>
      <c r="BM132" s="198" t="s">
        <v>1055</v>
      </c>
    </row>
    <row r="133" spans="1:65" s="2" customFormat="1" ht="11.25">
      <c r="A133" s="34"/>
      <c r="B133" s="35"/>
      <c r="C133" s="36"/>
      <c r="D133" s="200" t="s">
        <v>133</v>
      </c>
      <c r="E133" s="36"/>
      <c r="F133" s="201" t="s">
        <v>1054</v>
      </c>
      <c r="G133" s="36"/>
      <c r="H133" s="36"/>
      <c r="I133" s="108"/>
      <c r="J133" s="36"/>
      <c r="K133" s="36"/>
      <c r="L133" s="39"/>
      <c r="M133" s="202"/>
      <c r="N133" s="203"/>
      <c r="O133" s="64"/>
      <c r="P133" s="64"/>
      <c r="Q133" s="64"/>
      <c r="R133" s="64"/>
      <c r="S133" s="64"/>
      <c r="T133" s="65"/>
      <c r="U133" s="34"/>
      <c r="V133" s="34"/>
      <c r="W133" s="34"/>
      <c r="X133" s="34"/>
      <c r="Y133" s="34"/>
      <c r="Z133" s="34"/>
      <c r="AA133" s="34"/>
      <c r="AB133" s="34"/>
      <c r="AC133" s="34"/>
      <c r="AD133" s="34"/>
      <c r="AE133" s="34"/>
      <c r="AT133" s="17" t="s">
        <v>133</v>
      </c>
      <c r="AU133" s="17" t="s">
        <v>88</v>
      </c>
    </row>
    <row r="134" spans="1:65" s="2" customFormat="1" ht="16.5" customHeight="1">
      <c r="A134" s="34"/>
      <c r="B134" s="35"/>
      <c r="C134" s="230" t="s">
        <v>311</v>
      </c>
      <c r="D134" s="230" t="s">
        <v>341</v>
      </c>
      <c r="E134" s="231" t="s">
        <v>1056</v>
      </c>
      <c r="F134" s="232" t="s">
        <v>1057</v>
      </c>
      <c r="G134" s="233" t="s">
        <v>219</v>
      </c>
      <c r="H134" s="234">
        <v>10</v>
      </c>
      <c r="I134" s="235"/>
      <c r="J134" s="236">
        <f>ROUND(I134*H134,2)</f>
        <v>0</v>
      </c>
      <c r="K134" s="232" t="s">
        <v>130</v>
      </c>
      <c r="L134" s="237"/>
      <c r="M134" s="238" t="s">
        <v>40</v>
      </c>
      <c r="N134" s="239" t="s">
        <v>49</v>
      </c>
      <c r="O134" s="64"/>
      <c r="P134" s="196">
        <f>O134*H134</f>
        <v>0</v>
      </c>
      <c r="Q134" s="196">
        <v>3.2000000000000003E-4</v>
      </c>
      <c r="R134" s="196">
        <f>Q134*H134</f>
        <v>3.2000000000000002E-3</v>
      </c>
      <c r="S134" s="196">
        <v>0</v>
      </c>
      <c r="T134" s="197">
        <f>S134*H134</f>
        <v>0</v>
      </c>
      <c r="U134" s="34"/>
      <c r="V134" s="34"/>
      <c r="W134" s="34"/>
      <c r="X134" s="34"/>
      <c r="Y134" s="34"/>
      <c r="Z134" s="34"/>
      <c r="AA134" s="34"/>
      <c r="AB134" s="34"/>
      <c r="AC134" s="34"/>
      <c r="AD134" s="34"/>
      <c r="AE134" s="34"/>
      <c r="AR134" s="198" t="s">
        <v>392</v>
      </c>
      <c r="AT134" s="198" t="s">
        <v>341</v>
      </c>
      <c r="AU134" s="198" t="s">
        <v>88</v>
      </c>
      <c r="AY134" s="17" t="s">
        <v>123</v>
      </c>
      <c r="BE134" s="199">
        <f>IF(N134="základní",J134,0)</f>
        <v>0</v>
      </c>
      <c r="BF134" s="199">
        <f>IF(N134="snížená",J134,0)</f>
        <v>0</v>
      </c>
      <c r="BG134" s="199">
        <f>IF(N134="zákl. přenesená",J134,0)</f>
        <v>0</v>
      </c>
      <c r="BH134" s="199">
        <f>IF(N134="sníž. přenesená",J134,0)</f>
        <v>0</v>
      </c>
      <c r="BI134" s="199">
        <f>IF(N134="nulová",J134,0)</f>
        <v>0</v>
      </c>
      <c r="BJ134" s="17" t="s">
        <v>86</v>
      </c>
      <c r="BK134" s="199">
        <f>ROUND(I134*H134,2)</f>
        <v>0</v>
      </c>
      <c r="BL134" s="17" t="s">
        <v>293</v>
      </c>
      <c r="BM134" s="198" t="s">
        <v>1058</v>
      </c>
    </row>
    <row r="135" spans="1:65" s="2" customFormat="1" ht="11.25">
      <c r="A135" s="34"/>
      <c r="B135" s="35"/>
      <c r="C135" s="36"/>
      <c r="D135" s="200" t="s">
        <v>133</v>
      </c>
      <c r="E135" s="36"/>
      <c r="F135" s="201" t="s">
        <v>1057</v>
      </c>
      <c r="G135" s="36"/>
      <c r="H135" s="36"/>
      <c r="I135" s="108"/>
      <c r="J135" s="36"/>
      <c r="K135" s="36"/>
      <c r="L135" s="39"/>
      <c r="M135" s="202"/>
      <c r="N135" s="203"/>
      <c r="O135" s="64"/>
      <c r="P135" s="64"/>
      <c r="Q135" s="64"/>
      <c r="R135" s="64"/>
      <c r="S135" s="64"/>
      <c r="T135" s="65"/>
      <c r="U135" s="34"/>
      <c r="V135" s="34"/>
      <c r="W135" s="34"/>
      <c r="X135" s="34"/>
      <c r="Y135" s="34"/>
      <c r="Z135" s="34"/>
      <c r="AA135" s="34"/>
      <c r="AB135" s="34"/>
      <c r="AC135" s="34"/>
      <c r="AD135" s="34"/>
      <c r="AE135" s="34"/>
      <c r="AT135" s="17" t="s">
        <v>133</v>
      </c>
      <c r="AU135" s="17" t="s">
        <v>88</v>
      </c>
    </row>
    <row r="136" spans="1:65" s="2" customFormat="1" ht="16.5" customHeight="1">
      <c r="A136" s="34"/>
      <c r="B136" s="35"/>
      <c r="C136" s="187" t="s">
        <v>316</v>
      </c>
      <c r="D136" s="187" t="s">
        <v>126</v>
      </c>
      <c r="E136" s="188" t="s">
        <v>1059</v>
      </c>
      <c r="F136" s="189" t="s">
        <v>1060</v>
      </c>
      <c r="G136" s="190" t="s">
        <v>219</v>
      </c>
      <c r="H136" s="191">
        <v>50</v>
      </c>
      <c r="I136" s="192"/>
      <c r="J136" s="193">
        <f>ROUND(I136*H136,2)</f>
        <v>0</v>
      </c>
      <c r="K136" s="189" t="s">
        <v>130</v>
      </c>
      <c r="L136" s="39"/>
      <c r="M136" s="194" t="s">
        <v>40</v>
      </c>
      <c r="N136" s="195" t="s">
        <v>49</v>
      </c>
      <c r="O136" s="64"/>
      <c r="P136" s="196">
        <f>O136*H136</f>
        <v>0</v>
      </c>
      <c r="Q136" s="196">
        <v>0</v>
      </c>
      <c r="R136" s="196">
        <f>Q136*H136</f>
        <v>0</v>
      </c>
      <c r="S136" s="196">
        <v>0</v>
      </c>
      <c r="T136" s="197">
        <f>S136*H136</f>
        <v>0</v>
      </c>
      <c r="U136" s="34"/>
      <c r="V136" s="34"/>
      <c r="W136" s="34"/>
      <c r="X136" s="34"/>
      <c r="Y136" s="34"/>
      <c r="Z136" s="34"/>
      <c r="AA136" s="34"/>
      <c r="AB136" s="34"/>
      <c r="AC136" s="34"/>
      <c r="AD136" s="34"/>
      <c r="AE136" s="34"/>
      <c r="AR136" s="198" t="s">
        <v>293</v>
      </c>
      <c r="AT136" s="198" t="s">
        <v>126</v>
      </c>
      <c r="AU136" s="198" t="s">
        <v>88</v>
      </c>
      <c r="AY136" s="17" t="s">
        <v>123</v>
      </c>
      <c r="BE136" s="199">
        <f>IF(N136="základní",J136,0)</f>
        <v>0</v>
      </c>
      <c r="BF136" s="199">
        <f>IF(N136="snížená",J136,0)</f>
        <v>0</v>
      </c>
      <c r="BG136" s="199">
        <f>IF(N136="zákl. přenesená",J136,0)</f>
        <v>0</v>
      </c>
      <c r="BH136" s="199">
        <f>IF(N136="sníž. přenesená",J136,0)</f>
        <v>0</v>
      </c>
      <c r="BI136" s="199">
        <f>IF(N136="nulová",J136,0)</f>
        <v>0</v>
      </c>
      <c r="BJ136" s="17" t="s">
        <v>86</v>
      </c>
      <c r="BK136" s="199">
        <f>ROUND(I136*H136,2)</f>
        <v>0</v>
      </c>
      <c r="BL136" s="17" t="s">
        <v>293</v>
      </c>
      <c r="BM136" s="198" t="s">
        <v>1061</v>
      </c>
    </row>
    <row r="137" spans="1:65" s="2" customFormat="1" ht="11.25">
      <c r="A137" s="34"/>
      <c r="B137" s="35"/>
      <c r="C137" s="36"/>
      <c r="D137" s="200" t="s">
        <v>133</v>
      </c>
      <c r="E137" s="36"/>
      <c r="F137" s="201" t="s">
        <v>1062</v>
      </c>
      <c r="G137" s="36"/>
      <c r="H137" s="36"/>
      <c r="I137" s="108"/>
      <c r="J137" s="36"/>
      <c r="K137" s="36"/>
      <c r="L137" s="39"/>
      <c r="M137" s="202"/>
      <c r="N137" s="203"/>
      <c r="O137" s="64"/>
      <c r="P137" s="64"/>
      <c r="Q137" s="64"/>
      <c r="R137" s="64"/>
      <c r="S137" s="64"/>
      <c r="T137" s="65"/>
      <c r="U137" s="34"/>
      <c r="V137" s="34"/>
      <c r="W137" s="34"/>
      <c r="X137" s="34"/>
      <c r="Y137" s="34"/>
      <c r="Z137" s="34"/>
      <c r="AA137" s="34"/>
      <c r="AB137" s="34"/>
      <c r="AC137" s="34"/>
      <c r="AD137" s="34"/>
      <c r="AE137" s="34"/>
      <c r="AT137" s="17" t="s">
        <v>133</v>
      </c>
      <c r="AU137" s="17" t="s">
        <v>88</v>
      </c>
    </row>
    <row r="138" spans="1:65" s="2" customFormat="1" ht="16.5" customHeight="1">
      <c r="A138" s="34"/>
      <c r="B138" s="35"/>
      <c r="C138" s="230" t="s">
        <v>7</v>
      </c>
      <c r="D138" s="230" t="s">
        <v>341</v>
      </c>
      <c r="E138" s="231" t="s">
        <v>1063</v>
      </c>
      <c r="F138" s="232" t="s">
        <v>1064</v>
      </c>
      <c r="G138" s="233" t="s">
        <v>219</v>
      </c>
      <c r="H138" s="234">
        <v>50</v>
      </c>
      <c r="I138" s="235"/>
      <c r="J138" s="236">
        <f>ROUND(I138*H138,2)</f>
        <v>0</v>
      </c>
      <c r="K138" s="232" t="s">
        <v>40</v>
      </c>
      <c r="L138" s="237"/>
      <c r="M138" s="238" t="s">
        <v>40</v>
      </c>
      <c r="N138" s="239" t="s">
        <v>49</v>
      </c>
      <c r="O138" s="64"/>
      <c r="P138" s="196">
        <f>O138*H138</f>
        <v>0</v>
      </c>
      <c r="Q138" s="196">
        <v>0</v>
      </c>
      <c r="R138" s="196">
        <f>Q138*H138</f>
        <v>0</v>
      </c>
      <c r="S138" s="196">
        <v>0</v>
      </c>
      <c r="T138" s="197">
        <f>S138*H138</f>
        <v>0</v>
      </c>
      <c r="U138" s="34"/>
      <c r="V138" s="34"/>
      <c r="W138" s="34"/>
      <c r="X138" s="34"/>
      <c r="Y138" s="34"/>
      <c r="Z138" s="34"/>
      <c r="AA138" s="34"/>
      <c r="AB138" s="34"/>
      <c r="AC138" s="34"/>
      <c r="AD138" s="34"/>
      <c r="AE138" s="34"/>
      <c r="AR138" s="198" t="s">
        <v>392</v>
      </c>
      <c r="AT138" s="198" t="s">
        <v>341</v>
      </c>
      <c r="AU138" s="198" t="s">
        <v>88</v>
      </c>
      <c r="AY138" s="17" t="s">
        <v>123</v>
      </c>
      <c r="BE138" s="199">
        <f>IF(N138="základní",J138,0)</f>
        <v>0</v>
      </c>
      <c r="BF138" s="199">
        <f>IF(N138="snížená",J138,0)</f>
        <v>0</v>
      </c>
      <c r="BG138" s="199">
        <f>IF(N138="zákl. přenesená",J138,0)</f>
        <v>0</v>
      </c>
      <c r="BH138" s="199">
        <f>IF(N138="sníž. přenesená",J138,0)</f>
        <v>0</v>
      </c>
      <c r="BI138" s="199">
        <f>IF(N138="nulová",J138,0)</f>
        <v>0</v>
      </c>
      <c r="BJ138" s="17" t="s">
        <v>86</v>
      </c>
      <c r="BK138" s="199">
        <f>ROUND(I138*H138,2)</f>
        <v>0</v>
      </c>
      <c r="BL138" s="17" t="s">
        <v>293</v>
      </c>
      <c r="BM138" s="198" t="s">
        <v>1065</v>
      </c>
    </row>
    <row r="139" spans="1:65" s="2" customFormat="1" ht="11.25">
      <c r="A139" s="34"/>
      <c r="B139" s="35"/>
      <c r="C139" s="36"/>
      <c r="D139" s="200" t="s">
        <v>133</v>
      </c>
      <c r="E139" s="36"/>
      <c r="F139" s="201" t="s">
        <v>1064</v>
      </c>
      <c r="G139" s="36"/>
      <c r="H139" s="36"/>
      <c r="I139" s="108"/>
      <c r="J139" s="36"/>
      <c r="K139" s="36"/>
      <c r="L139" s="39"/>
      <c r="M139" s="202"/>
      <c r="N139" s="203"/>
      <c r="O139" s="64"/>
      <c r="P139" s="64"/>
      <c r="Q139" s="64"/>
      <c r="R139" s="64"/>
      <c r="S139" s="64"/>
      <c r="T139" s="65"/>
      <c r="U139" s="34"/>
      <c r="V139" s="34"/>
      <c r="W139" s="34"/>
      <c r="X139" s="34"/>
      <c r="Y139" s="34"/>
      <c r="Z139" s="34"/>
      <c r="AA139" s="34"/>
      <c r="AB139" s="34"/>
      <c r="AC139" s="34"/>
      <c r="AD139" s="34"/>
      <c r="AE139" s="34"/>
      <c r="AT139" s="17" t="s">
        <v>133</v>
      </c>
      <c r="AU139" s="17" t="s">
        <v>88</v>
      </c>
    </row>
    <row r="140" spans="1:65" s="2" customFormat="1" ht="16.5" customHeight="1">
      <c r="A140" s="34"/>
      <c r="B140" s="35"/>
      <c r="C140" s="187" t="s">
        <v>327</v>
      </c>
      <c r="D140" s="187" t="s">
        <v>126</v>
      </c>
      <c r="E140" s="188" t="s">
        <v>1066</v>
      </c>
      <c r="F140" s="189" t="s">
        <v>1067</v>
      </c>
      <c r="G140" s="190" t="s">
        <v>219</v>
      </c>
      <c r="H140" s="191">
        <v>2</v>
      </c>
      <c r="I140" s="192"/>
      <c r="J140" s="193">
        <f>ROUND(I140*H140,2)</f>
        <v>0</v>
      </c>
      <c r="K140" s="189" t="s">
        <v>40</v>
      </c>
      <c r="L140" s="39"/>
      <c r="M140" s="194" t="s">
        <v>40</v>
      </c>
      <c r="N140" s="195" t="s">
        <v>49</v>
      </c>
      <c r="O140" s="64"/>
      <c r="P140" s="196">
        <f>O140*H140</f>
        <v>0</v>
      </c>
      <c r="Q140" s="196">
        <v>0</v>
      </c>
      <c r="R140" s="196">
        <f>Q140*H140</f>
        <v>0</v>
      </c>
      <c r="S140" s="196">
        <v>0</v>
      </c>
      <c r="T140" s="197">
        <f>S140*H140</f>
        <v>0</v>
      </c>
      <c r="U140" s="34"/>
      <c r="V140" s="34"/>
      <c r="W140" s="34"/>
      <c r="X140" s="34"/>
      <c r="Y140" s="34"/>
      <c r="Z140" s="34"/>
      <c r="AA140" s="34"/>
      <c r="AB140" s="34"/>
      <c r="AC140" s="34"/>
      <c r="AD140" s="34"/>
      <c r="AE140" s="34"/>
      <c r="AR140" s="198" t="s">
        <v>293</v>
      </c>
      <c r="AT140" s="198" t="s">
        <v>126</v>
      </c>
      <c r="AU140" s="198" t="s">
        <v>88</v>
      </c>
      <c r="AY140" s="17" t="s">
        <v>123</v>
      </c>
      <c r="BE140" s="199">
        <f>IF(N140="základní",J140,0)</f>
        <v>0</v>
      </c>
      <c r="BF140" s="199">
        <f>IF(N140="snížená",J140,0)</f>
        <v>0</v>
      </c>
      <c r="BG140" s="199">
        <f>IF(N140="zákl. přenesená",J140,0)</f>
        <v>0</v>
      </c>
      <c r="BH140" s="199">
        <f>IF(N140="sníž. přenesená",J140,0)</f>
        <v>0</v>
      </c>
      <c r="BI140" s="199">
        <f>IF(N140="nulová",J140,0)</f>
        <v>0</v>
      </c>
      <c r="BJ140" s="17" t="s">
        <v>86</v>
      </c>
      <c r="BK140" s="199">
        <f>ROUND(I140*H140,2)</f>
        <v>0</v>
      </c>
      <c r="BL140" s="17" t="s">
        <v>293</v>
      </c>
      <c r="BM140" s="198" t="s">
        <v>1068</v>
      </c>
    </row>
    <row r="141" spans="1:65" s="2" customFormat="1" ht="11.25">
      <c r="A141" s="34"/>
      <c r="B141" s="35"/>
      <c r="C141" s="36"/>
      <c r="D141" s="200" t="s">
        <v>133</v>
      </c>
      <c r="E141" s="36"/>
      <c r="F141" s="201" t="s">
        <v>1067</v>
      </c>
      <c r="G141" s="36"/>
      <c r="H141" s="36"/>
      <c r="I141" s="108"/>
      <c r="J141" s="36"/>
      <c r="K141" s="36"/>
      <c r="L141" s="39"/>
      <c r="M141" s="202"/>
      <c r="N141" s="203"/>
      <c r="O141" s="64"/>
      <c r="P141" s="64"/>
      <c r="Q141" s="64"/>
      <c r="R141" s="64"/>
      <c r="S141" s="64"/>
      <c r="T141" s="65"/>
      <c r="U141" s="34"/>
      <c r="V141" s="34"/>
      <c r="W141" s="34"/>
      <c r="X141" s="34"/>
      <c r="Y141" s="34"/>
      <c r="Z141" s="34"/>
      <c r="AA141" s="34"/>
      <c r="AB141" s="34"/>
      <c r="AC141" s="34"/>
      <c r="AD141" s="34"/>
      <c r="AE141" s="34"/>
      <c r="AT141" s="17" t="s">
        <v>133</v>
      </c>
      <c r="AU141" s="17" t="s">
        <v>88</v>
      </c>
    </row>
    <row r="142" spans="1:65" s="2" customFormat="1" ht="16.5" customHeight="1">
      <c r="A142" s="34"/>
      <c r="B142" s="35"/>
      <c r="C142" s="187" t="s">
        <v>334</v>
      </c>
      <c r="D142" s="187" t="s">
        <v>126</v>
      </c>
      <c r="E142" s="188" t="s">
        <v>1069</v>
      </c>
      <c r="F142" s="189" t="s">
        <v>1070</v>
      </c>
      <c r="G142" s="190" t="s">
        <v>219</v>
      </c>
      <c r="H142" s="191">
        <v>2</v>
      </c>
      <c r="I142" s="192"/>
      <c r="J142" s="193">
        <f>ROUND(I142*H142,2)</f>
        <v>0</v>
      </c>
      <c r="K142" s="189" t="s">
        <v>40</v>
      </c>
      <c r="L142" s="39"/>
      <c r="M142" s="194" t="s">
        <v>40</v>
      </c>
      <c r="N142" s="195" t="s">
        <v>49</v>
      </c>
      <c r="O142" s="64"/>
      <c r="P142" s="196">
        <f>O142*H142</f>
        <v>0</v>
      </c>
      <c r="Q142" s="196">
        <v>0</v>
      </c>
      <c r="R142" s="196">
        <f>Q142*H142</f>
        <v>0</v>
      </c>
      <c r="S142" s="196">
        <v>0</v>
      </c>
      <c r="T142" s="197">
        <f>S142*H142</f>
        <v>0</v>
      </c>
      <c r="U142" s="34"/>
      <c r="V142" s="34"/>
      <c r="W142" s="34"/>
      <c r="X142" s="34"/>
      <c r="Y142" s="34"/>
      <c r="Z142" s="34"/>
      <c r="AA142" s="34"/>
      <c r="AB142" s="34"/>
      <c r="AC142" s="34"/>
      <c r="AD142" s="34"/>
      <c r="AE142" s="34"/>
      <c r="AR142" s="198" t="s">
        <v>293</v>
      </c>
      <c r="AT142" s="198" t="s">
        <v>126</v>
      </c>
      <c r="AU142" s="198" t="s">
        <v>88</v>
      </c>
      <c r="AY142" s="17" t="s">
        <v>123</v>
      </c>
      <c r="BE142" s="199">
        <f>IF(N142="základní",J142,0)</f>
        <v>0</v>
      </c>
      <c r="BF142" s="199">
        <f>IF(N142="snížená",J142,0)</f>
        <v>0</v>
      </c>
      <c r="BG142" s="199">
        <f>IF(N142="zákl. přenesená",J142,0)</f>
        <v>0</v>
      </c>
      <c r="BH142" s="199">
        <f>IF(N142="sníž. přenesená",J142,0)</f>
        <v>0</v>
      </c>
      <c r="BI142" s="199">
        <f>IF(N142="nulová",J142,0)</f>
        <v>0</v>
      </c>
      <c r="BJ142" s="17" t="s">
        <v>86</v>
      </c>
      <c r="BK142" s="199">
        <f>ROUND(I142*H142,2)</f>
        <v>0</v>
      </c>
      <c r="BL142" s="17" t="s">
        <v>293</v>
      </c>
      <c r="BM142" s="198" t="s">
        <v>1071</v>
      </c>
    </row>
    <row r="143" spans="1:65" s="2" customFormat="1" ht="11.25">
      <c r="A143" s="34"/>
      <c r="B143" s="35"/>
      <c r="C143" s="36"/>
      <c r="D143" s="200" t="s">
        <v>133</v>
      </c>
      <c r="E143" s="36"/>
      <c r="F143" s="201" t="s">
        <v>1070</v>
      </c>
      <c r="G143" s="36"/>
      <c r="H143" s="36"/>
      <c r="I143" s="108"/>
      <c r="J143" s="36"/>
      <c r="K143" s="36"/>
      <c r="L143" s="39"/>
      <c r="M143" s="202"/>
      <c r="N143" s="203"/>
      <c r="O143" s="64"/>
      <c r="P143" s="64"/>
      <c r="Q143" s="64"/>
      <c r="R143" s="64"/>
      <c r="S143" s="64"/>
      <c r="T143" s="65"/>
      <c r="U143" s="34"/>
      <c r="V143" s="34"/>
      <c r="W143" s="34"/>
      <c r="X143" s="34"/>
      <c r="Y143" s="34"/>
      <c r="Z143" s="34"/>
      <c r="AA143" s="34"/>
      <c r="AB143" s="34"/>
      <c r="AC143" s="34"/>
      <c r="AD143" s="34"/>
      <c r="AE143" s="34"/>
      <c r="AT143" s="17" t="s">
        <v>133</v>
      </c>
      <c r="AU143" s="17" t="s">
        <v>88</v>
      </c>
    </row>
    <row r="144" spans="1:65" s="2" customFormat="1" ht="21.75" customHeight="1">
      <c r="A144" s="34"/>
      <c r="B144" s="35"/>
      <c r="C144" s="187" t="s">
        <v>340</v>
      </c>
      <c r="D144" s="187" t="s">
        <v>126</v>
      </c>
      <c r="E144" s="188" t="s">
        <v>1072</v>
      </c>
      <c r="F144" s="189" t="s">
        <v>1073</v>
      </c>
      <c r="G144" s="190" t="s">
        <v>219</v>
      </c>
      <c r="H144" s="191">
        <v>3</v>
      </c>
      <c r="I144" s="192"/>
      <c r="J144" s="193">
        <f>ROUND(I144*H144,2)</f>
        <v>0</v>
      </c>
      <c r="K144" s="189" t="s">
        <v>40</v>
      </c>
      <c r="L144" s="39"/>
      <c r="M144" s="194" t="s">
        <v>40</v>
      </c>
      <c r="N144" s="195" t="s">
        <v>49</v>
      </c>
      <c r="O144" s="64"/>
      <c r="P144" s="196">
        <f>O144*H144</f>
        <v>0</v>
      </c>
      <c r="Q144" s="196">
        <v>0</v>
      </c>
      <c r="R144" s="196">
        <f>Q144*H144</f>
        <v>0</v>
      </c>
      <c r="S144" s="196">
        <v>0</v>
      </c>
      <c r="T144" s="197">
        <f>S144*H144</f>
        <v>0</v>
      </c>
      <c r="U144" s="34"/>
      <c r="V144" s="34"/>
      <c r="W144" s="34"/>
      <c r="X144" s="34"/>
      <c r="Y144" s="34"/>
      <c r="Z144" s="34"/>
      <c r="AA144" s="34"/>
      <c r="AB144" s="34"/>
      <c r="AC144" s="34"/>
      <c r="AD144" s="34"/>
      <c r="AE144" s="34"/>
      <c r="AR144" s="198" t="s">
        <v>293</v>
      </c>
      <c r="AT144" s="198" t="s">
        <v>126</v>
      </c>
      <c r="AU144" s="198" t="s">
        <v>88</v>
      </c>
      <c r="AY144" s="17" t="s">
        <v>123</v>
      </c>
      <c r="BE144" s="199">
        <f>IF(N144="základní",J144,0)</f>
        <v>0</v>
      </c>
      <c r="BF144" s="199">
        <f>IF(N144="snížená",J144,0)</f>
        <v>0</v>
      </c>
      <c r="BG144" s="199">
        <f>IF(N144="zákl. přenesená",J144,0)</f>
        <v>0</v>
      </c>
      <c r="BH144" s="199">
        <f>IF(N144="sníž. přenesená",J144,0)</f>
        <v>0</v>
      </c>
      <c r="BI144" s="199">
        <f>IF(N144="nulová",J144,0)</f>
        <v>0</v>
      </c>
      <c r="BJ144" s="17" t="s">
        <v>86</v>
      </c>
      <c r="BK144" s="199">
        <f>ROUND(I144*H144,2)</f>
        <v>0</v>
      </c>
      <c r="BL144" s="17" t="s">
        <v>293</v>
      </c>
      <c r="BM144" s="198" t="s">
        <v>1074</v>
      </c>
    </row>
    <row r="145" spans="1:65" s="2" customFormat="1" ht="11.25">
      <c r="A145" s="34"/>
      <c r="B145" s="35"/>
      <c r="C145" s="36"/>
      <c r="D145" s="200" t="s">
        <v>133</v>
      </c>
      <c r="E145" s="36"/>
      <c r="F145" s="201" t="s">
        <v>1075</v>
      </c>
      <c r="G145" s="36"/>
      <c r="H145" s="36"/>
      <c r="I145" s="108"/>
      <c r="J145" s="36"/>
      <c r="K145" s="36"/>
      <c r="L145" s="39"/>
      <c r="M145" s="202"/>
      <c r="N145" s="203"/>
      <c r="O145" s="64"/>
      <c r="P145" s="64"/>
      <c r="Q145" s="64"/>
      <c r="R145" s="64"/>
      <c r="S145" s="64"/>
      <c r="T145" s="65"/>
      <c r="U145" s="34"/>
      <c r="V145" s="34"/>
      <c r="W145" s="34"/>
      <c r="X145" s="34"/>
      <c r="Y145" s="34"/>
      <c r="Z145" s="34"/>
      <c r="AA145" s="34"/>
      <c r="AB145" s="34"/>
      <c r="AC145" s="34"/>
      <c r="AD145" s="34"/>
      <c r="AE145" s="34"/>
      <c r="AT145" s="17" t="s">
        <v>133</v>
      </c>
      <c r="AU145" s="17" t="s">
        <v>88</v>
      </c>
    </row>
    <row r="146" spans="1:65" s="2" customFormat="1" ht="68.25">
      <c r="A146" s="34"/>
      <c r="B146" s="35"/>
      <c r="C146" s="36"/>
      <c r="D146" s="200" t="s">
        <v>134</v>
      </c>
      <c r="E146" s="36"/>
      <c r="F146" s="204" t="s">
        <v>1076</v>
      </c>
      <c r="G146" s="36"/>
      <c r="H146" s="36"/>
      <c r="I146" s="108"/>
      <c r="J146" s="36"/>
      <c r="K146" s="36"/>
      <c r="L146" s="39"/>
      <c r="M146" s="202"/>
      <c r="N146" s="203"/>
      <c r="O146" s="64"/>
      <c r="P146" s="64"/>
      <c r="Q146" s="64"/>
      <c r="R146" s="64"/>
      <c r="S146" s="64"/>
      <c r="T146" s="65"/>
      <c r="U146" s="34"/>
      <c r="V146" s="34"/>
      <c r="W146" s="34"/>
      <c r="X146" s="34"/>
      <c r="Y146" s="34"/>
      <c r="Z146" s="34"/>
      <c r="AA146" s="34"/>
      <c r="AB146" s="34"/>
      <c r="AC146" s="34"/>
      <c r="AD146" s="34"/>
      <c r="AE146" s="34"/>
      <c r="AT146" s="17" t="s">
        <v>134</v>
      </c>
      <c r="AU146" s="17" t="s">
        <v>88</v>
      </c>
    </row>
    <row r="147" spans="1:65" s="2" customFormat="1" ht="21.75" customHeight="1">
      <c r="A147" s="34"/>
      <c r="B147" s="35"/>
      <c r="C147" s="187" t="s">
        <v>345</v>
      </c>
      <c r="D147" s="187" t="s">
        <v>126</v>
      </c>
      <c r="E147" s="188" t="s">
        <v>1077</v>
      </c>
      <c r="F147" s="189" t="s">
        <v>1078</v>
      </c>
      <c r="G147" s="190" t="s">
        <v>219</v>
      </c>
      <c r="H147" s="191">
        <v>1</v>
      </c>
      <c r="I147" s="192"/>
      <c r="J147" s="193">
        <f>ROUND(I147*H147,2)</f>
        <v>0</v>
      </c>
      <c r="K147" s="189" t="s">
        <v>40</v>
      </c>
      <c r="L147" s="39"/>
      <c r="M147" s="194" t="s">
        <v>40</v>
      </c>
      <c r="N147" s="195" t="s">
        <v>49</v>
      </c>
      <c r="O147" s="64"/>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293</v>
      </c>
      <c r="AT147" s="198" t="s">
        <v>126</v>
      </c>
      <c r="AU147" s="198" t="s">
        <v>88</v>
      </c>
      <c r="AY147" s="17" t="s">
        <v>123</v>
      </c>
      <c r="BE147" s="199">
        <f>IF(N147="základní",J147,0)</f>
        <v>0</v>
      </c>
      <c r="BF147" s="199">
        <f>IF(N147="snížená",J147,0)</f>
        <v>0</v>
      </c>
      <c r="BG147" s="199">
        <f>IF(N147="zákl. přenesená",J147,0)</f>
        <v>0</v>
      </c>
      <c r="BH147" s="199">
        <f>IF(N147="sníž. přenesená",J147,0)</f>
        <v>0</v>
      </c>
      <c r="BI147" s="199">
        <f>IF(N147="nulová",J147,0)</f>
        <v>0</v>
      </c>
      <c r="BJ147" s="17" t="s">
        <v>86</v>
      </c>
      <c r="BK147" s="199">
        <f>ROUND(I147*H147,2)</f>
        <v>0</v>
      </c>
      <c r="BL147" s="17" t="s">
        <v>293</v>
      </c>
      <c r="BM147" s="198" t="s">
        <v>1079</v>
      </c>
    </row>
    <row r="148" spans="1:65" s="2" customFormat="1" ht="11.25">
      <c r="A148" s="34"/>
      <c r="B148" s="35"/>
      <c r="C148" s="36"/>
      <c r="D148" s="200" t="s">
        <v>133</v>
      </c>
      <c r="E148" s="36"/>
      <c r="F148" s="201" t="s">
        <v>1080</v>
      </c>
      <c r="G148" s="36"/>
      <c r="H148" s="36"/>
      <c r="I148" s="108"/>
      <c r="J148" s="36"/>
      <c r="K148" s="36"/>
      <c r="L148" s="39"/>
      <c r="M148" s="202"/>
      <c r="N148" s="203"/>
      <c r="O148" s="64"/>
      <c r="P148" s="64"/>
      <c r="Q148" s="64"/>
      <c r="R148" s="64"/>
      <c r="S148" s="64"/>
      <c r="T148" s="65"/>
      <c r="U148" s="34"/>
      <c r="V148" s="34"/>
      <c r="W148" s="34"/>
      <c r="X148" s="34"/>
      <c r="Y148" s="34"/>
      <c r="Z148" s="34"/>
      <c r="AA148" s="34"/>
      <c r="AB148" s="34"/>
      <c r="AC148" s="34"/>
      <c r="AD148" s="34"/>
      <c r="AE148" s="34"/>
      <c r="AT148" s="17" t="s">
        <v>133</v>
      </c>
      <c r="AU148" s="17" t="s">
        <v>88</v>
      </c>
    </row>
    <row r="149" spans="1:65" s="2" customFormat="1" ht="68.25">
      <c r="A149" s="34"/>
      <c r="B149" s="35"/>
      <c r="C149" s="36"/>
      <c r="D149" s="200" t="s">
        <v>134</v>
      </c>
      <c r="E149" s="36"/>
      <c r="F149" s="204" t="s">
        <v>1076</v>
      </c>
      <c r="G149" s="36"/>
      <c r="H149" s="36"/>
      <c r="I149" s="108"/>
      <c r="J149" s="36"/>
      <c r="K149" s="36"/>
      <c r="L149" s="39"/>
      <c r="M149" s="202"/>
      <c r="N149" s="203"/>
      <c r="O149" s="64"/>
      <c r="P149" s="64"/>
      <c r="Q149" s="64"/>
      <c r="R149" s="64"/>
      <c r="S149" s="64"/>
      <c r="T149" s="65"/>
      <c r="U149" s="34"/>
      <c r="V149" s="34"/>
      <c r="W149" s="34"/>
      <c r="X149" s="34"/>
      <c r="Y149" s="34"/>
      <c r="Z149" s="34"/>
      <c r="AA149" s="34"/>
      <c r="AB149" s="34"/>
      <c r="AC149" s="34"/>
      <c r="AD149" s="34"/>
      <c r="AE149" s="34"/>
      <c r="AT149" s="17" t="s">
        <v>134</v>
      </c>
      <c r="AU149" s="17" t="s">
        <v>88</v>
      </c>
    </row>
    <row r="150" spans="1:65" s="2" customFormat="1" ht="21.75" customHeight="1">
      <c r="A150" s="34"/>
      <c r="B150" s="35"/>
      <c r="C150" s="187" t="s">
        <v>354</v>
      </c>
      <c r="D150" s="187" t="s">
        <v>126</v>
      </c>
      <c r="E150" s="188" t="s">
        <v>1081</v>
      </c>
      <c r="F150" s="189" t="s">
        <v>1082</v>
      </c>
      <c r="G150" s="190" t="s">
        <v>219</v>
      </c>
      <c r="H150" s="191">
        <v>1</v>
      </c>
      <c r="I150" s="192"/>
      <c r="J150" s="193">
        <f>ROUND(I150*H150,2)</f>
        <v>0</v>
      </c>
      <c r="K150" s="189" t="s">
        <v>40</v>
      </c>
      <c r="L150" s="39"/>
      <c r="M150" s="194" t="s">
        <v>40</v>
      </c>
      <c r="N150" s="195" t="s">
        <v>49</v>
      </c>
      <c r="O150" s="64"/>
      <c r="P150" s="196">
        <f>O150*H150</f>
        <v>0</v>
      </c>
      <c r="Q150" s="196">
        <v>0</v>
      </c>
      <c r="R150" s="196">
        <f>Q150*H150</f>
        <v>0</v>
      </c>
      <c r="S150" s="196">
        <v>0</v>
      </c>
      <c r="T150" s="197">
        <f>S150*H150</f>
        <v>0</v>
      </c>
      <c r="U150" s="34"/>
      <c r="V150" s="34"/>
      <c r="W150" s="34"/>
      <c r="X150" s="34"/>
      <c r="Y150" s="34"/>
      <c r="Z150" s="34"/>
      <c r="AA150" s="34"/>
      <c r="AB150" s="34"/>
      <c r="AC150" s="34"/>
      <c r="AD150" s="34"/>
      <c r="AE150" s="34"/>
      <c r="AR150" s="198" t="s">
        <v>293</v>
      </c>
      <c r="AT150" s="198" t="s">
        <v>126</v>
      </c>
      <c r="AU150" s="198" t="s">
        <v>88</v>
      </c>
      <c r="AY150" s="17" t="s">
        <v>123</v>
      </c>
      <c r="BE150" s="199">
        <f>IF(N150="základní",J150,0)</f>
        <v>0</v>
      </c>
      <c r="BF150" s="199">
        <f>IF(N150="snížená",J150,0)</f>
        <v>0</v>
      </c>
      <c r="BG150" s="199">
        <f>IF(N150="zákl. přenesená",J150,0)</f>
        <v>0</v>
      </c>
      <c r="BH150" s="199">
        <f>IF(N150="sníž. přenesená",J150,0)</f>
        <v>0</v>
      </c>
      <c r="BI150" s="199">
        <f>IF(N150="nulová",J150,0)</f>
        <v>0</v>
      </c>
      <c r="BJ150" s="17" t="s">
        <v>86</v>
      </c>
      <c r="BK150" s="199">
        <f>ROUND(I150*H150,2)</f>
        <v>0</v>
      </c>
      <c r="BL150" s="17" t="s">
        <v>293</v>
      </c>
      <c r="BM150" s="198" t="s">
        <v>1083</v>
      </c>
    </row>
    <row r="151" spans="1:65" s="2" customFormat="1" ht="11.25">
      <c r="A151" s="34"/>
      <c r="B151" s="35"/>
      <c r="C151" s="36"/>
      <c r="D151" s="200" t="s">
        <v>133</v>
      </c>
      <c r="E151" s="36"/>
      <c r="F151" s="201" t="s">
        <v>1084</v>
      </c>
      <c r="G151" s="36"/>
      <c r="H151" s="36"/>
      <c r="I151" s="108"/>
      <c r="J151" s="36"/>
      <c r="K151" s="36"/>
      <c r="L151" s="39"/>
      <c r="M151" s="202"/>
      <c r="N151" s="203"/>
      <c r="O151" s="64"/>
      <c r="P151" s="64"/>
      <c r="Q151" s="64"/>
      <c r="R151" s="64"/>
      <c r="S151" s="64"/>
      <c r="T151" s="65"/>
      <c r="U151" s="34"/>
      <c r="V151" s="34"/>
      <c r="W151" s="34"/>
      <c r="X151" s="34"/>
      <c r="Y151" s="34"/>
      <c r="Z151" s="34"/>
      <c r="AA151" s="34"/>
      <c r="AB151" s="34"/>
      <c r="AC151" s="34"/>
      <c r="AD151" s="34"/>
      <c r="AE151" s="34"/>
      <c r="AT151" s="17" t="s">
        <v>133</v>
      </c>
      <c r="AU151" s="17" t="s">
        <v>88</v>
      </c>
    </row>
    <row r="152" spans="1:65" s="2" customFormat="1" ht="68.25">
      <c r="A152" s="34"/>
      <c r="B152" s="35"/>
      <c r="C152" s="36"/>
      <c r="D152" s="200" t="s">
        <v>134</v>
      </c>
      <c r="E152" s="36"/>
      <c r="F152" s="204" t="s">
        <v>1076</v>
      </c>
      <c r="G152" s="36"/>
      <c r="H152" s="36"/>
      <c r="I152" s="108"/>
      <c r="J152" s="36"/>
      <c r="K152" s="36"/>
      <c r="L152" s="39"/>
      <c r="M152" s="202"/>
      <c r="N152" s="203"/>
      <c r="O152" s="64"/>
      <c r="P152" s="64"/>
      <c r="Q152" s="64"/>
      <c r="R152" s="64"/>
      <c r="S152" s="64"/>
      <c r="T152" s="65"/>
      <c r="U152" s="34"/>
      <c r="V152" s="34"/>
      <c r="W152" s="34"/>
      <c r="X152" s="34"/>
      <c r="Y152" s="34"/>
      <c r="Z152" s="34"/>
      <c r="AA152" s="34"/>
      <c r="AB152" s="34"/>
      <c r="AC152" s="34"/>
      <c r="AD152" s="34"/>
      <c r="AE152" s="34"/>
      <c r="AT152" s="17" t="s">
        <v>134</v>
      </c>
      <c r="AU152" s="17" t="s">
        <v>88</v>
      </c>
    </row>
    <row r="153" spans="1:65" s="2" customFormat="1" ht="16.5" customHeight="1">
      <c r="A153" s="34"/>
      <c r="B153" s="35"/>
      <c r="C153" s="187" t="s">
        <v>360</v>
      </c>
      <c r="D153" s="187" t="s">
        <v>126</v>
      </c>
      <c r="E153" s="188" t="s">
        <v>1085</v>
      </c>
      <c r="F153" s="189" t="s">
        <v>1086</v>
      </c>
      <c r="G153" s="190" t="s">
        <v>219</v>
      </c>
      <c r="H153" s="191">
        <v>5</v>
      </c>
      <c r="I153" s="192"/>
      <c r="J153" s="193">
        <f>ROUND(I153*H153,2)</f>
        <v>0</v>
      </c>
      <c r="K153" s="189" t="s">
        <v>130</v>
      </c>
      <c r="L153" s="39"/>
      <c r="M153" s="194" t="s">
        <v>40</v>
      </c>
      <c r="N153" s="195" t="s">
        <v>49</v>
      </c>
      <c r="O153" s="64"/>
      <c r="P153" s="196">
        <f>O153*H153</f>
        <v>0</v>
      </c>
      <c r="Q153" s="196">
        <v>0</v>
      </c>
      <c r="R153" s="196">
        <f>Q153*H153</f>
        <v>0</v>
      </c>
      <c r="S153" s="196">
        <v>0</v>
      </c>
      <c r="T153" s="197">
        <f>S153*H153</f>
        <v>0</v>
      </c>
      <c r="U153" s="34"/>
      <c r="V153" s="34"/>
      <c r="W153" s="34"/>
      <c r="X153" s="34"/>
      <c r="Y153" s="34"/>
      <c r="Z153" s="34"/>
      <c r="AA153" s="34"/>
      <c r="AB153" s="34"/>
      <c r="AC153" s="34"/>
      <c r="AD153" s="34"/>
      <c r="AE153" s="34"/>
      <c r="AR153" s="198" t="s">
        <v>293</v>
      </c>
      <c r="AT153" s="198" t="s">
        <v>126</v>
      </c>
      <c r="AU153" s="198" t="s">
        <v>88</v>
      </c>
      <c r="AY153" s="17" t="s">
        <v>123</v>
      </c>
      <c r="BE153" s="199">
        <f>IF(N153="základní",J153,0)</f>
        <v>0</v>
      </c>
      <c r="BF153" s="199">
        <f>IF(N153="snížená",J153,0)</f>
        <v>0</v>
      </c>
      <c r="BG153" s="199">
        <f>IF(N153="zákl. přenesená",J153,0)</f>
        <v>0</v>
      </c>
      <c r="BH153" s="199">
        <f>IF(N153="sníž. přenesená",J153,0)</f>
        <v>0</v>
      </c>
      <c r="BI153" s="199">
        <f>IF(N153="nulová",J153,0)</f>
        <v>0</v>
      </c>
      <c r="BJ153" s="17" t="s">
        <v>86</v>
      </c>
      <c r="BK153" s="199">
        <f>ROUND(I153*H153,2)</f>
        <v>0</v>
      </c>
      <c r="BL153" s="17" t="s">
        <v>293</v>
      </c>
      <c r="BM153" s="198" t="s">
        <v>1087</v>
      </c>
    </row>
    <row r="154" spans="1:65" s="2" customFormat="1" ht="11.25">
      <c r="A154" s="34"/>
      <c r="B154" s="35"/>
      <c r="C154" s="36"/>
      <c r="D154" s="200" t="s">
        <v>133</v>
      </c>
      <c r="E154" s="36"/>
      <c r="F154" s="201" t="s">
        <v>1086</v>
      </c>
      <c r="G154" s="36"/>
      <c r="H154" s="36"/>
      <c r="I154" s="108"/>
      <c r="J154" s="36"/>
      <c r="K154" s="36"/>
      <c r="L154" s="39"/>
      <c r="M154" s="202"/>
      <c r="N154" s="203"/>
      <c r="O154" s="64"/>
      <c r="P154" s="64"/>
      <c r="Q154" s="64"/>
      <c r="R154" s="64"/>
      <c r="S154" s="64"/>
      <c r="T154" s="65"/>
      <c r="U154" s="34"/>
      <c r="V154" s="34"/>
      <c r="W154" s="34"/>
      <c r="X154" s="34"/>
      <c r="Y154" s="34"/>
      <c r="Z154" s="34"/>
      <c r="AA154" s="34"/>
      <c r="AB154" s="34"/>
      <c r="AC154" s="34"/>
      <c r="AD154" s="34"/>
      <c r="AE154" s="34"/>
      <c r="AT154" s="17" t="s">
        <v>133</v>
      </c>
      <c r="AU154" s="17" t="s">
        <v>88</v>
      </c>
    </row>
    <row r="155" spans="1:65" s="2" customFormat="1" ht="16.5" customHeight="1">
      <c r="A155" s="34"/>
      <c r="B155" s="35"/>
      <c r="C155" s="187" t="s">
        <v>366</v>
      </c>
      <c r="D155" s="187" t="s">
        <v>126</v>
      </c>
      <c r="E155" s="188" t="s">
        <v>1088</v>
      </c>
      <c r="F155" s="189" t="s">
        <v>1089</v>
      </c>
      <c r="G155" s="190" t="s">
        <v>219</v>
      </c>
      <c r="H155" s="191">
        <v>1</v>
      </c>
      <c r="I155" s="192"/>
      <c r="J155" s="193">
        <f>ROUND(I155*H155,2)</f>
        <v>0</v>
      </c>
      <c r="K155" s="189" t="s">
        <v>130</v>
      </c>
      <c r="L155" s="39"/>
      <c r="M155" s="194" t="s">
        <v>40</v>
      </c>
      <c r="N155" s="195" t="s">
        <v>49</v>
      </c>
      <c r="O155" s="64"/>
      <c r="P155" s="196">
        <f>O155*H155</f>
        <v>0</v>
      </c>
      <c r="Q155" s="196">
        <v>0</v>
      </c>
      <c r="R155" s="196">
        <f>Q155*H155</f>
        <v>0</v>
      </c>
      <c r="S155" s="196">
        <v>0</v>
      </c>
      <c r="T155" s="197">
        <f>S155*H155</f>
        <v>0</v>
      </c>
      <c r="U155" s="34"/>
      <c r="V155" s="34"/>
      <c r="W155" s="34"/>
      <c r="X155" s="34"/>
      <c r="Y155" s="34"/>
      <c r="Z155" s="34"/>
      <c r="AA155" s="34"/>
      <c r="AB155" s="34"/>
      <c r="AC155" s="34"/>
      <c r="AD155" s="34"/>
      <c r="AE155" s="34"/>
      <c r="AR155" s="198" t="s">
        <v>293</v>
      </c>
      <c r="AT155" s="198" t="s">
        <v>126</v>
      </c>
      <c r="AU155" s="198" t="s">
        <v>88</v>
      </c>
      <c r="AY155" s="17" t="s">
        <v>123</v>
      </c>
      <c r="BE155" s="199">
        <f>IF(N155="základní",J155,0)</f>
        <v>0</v>
      </c>
      <c r="BF155" s="199">
        <f>IF(N155="snížená",J155,0)</f>
        <v>0</v>
      </c>
      <c r="BG155" s="199">
        <f>IF(N155="zákl. přenesená",J155,0)</f>
        <v>0</v>
      </c>
      <c r="BH155" s="199">
        <f>IF(N155="sníž. přenesená",J155,0)</f>
        <v>0</v>
      </c>
      <c r="BI155" s="199">
        <f>IF(N155="nulová",J155,0)</f>
        <v>0</v>
      </c>
      <c r="BJ155" s="17" t="s">
        <v>86</v>
      </c>
      <c r="BK155" s="199">
        <f>ROUND(I155*H155,2)</f>
        <v>0</v>
      </c>
      <c r="BL155" s="17" t="s">
        <v>293</v>
      </c>
      <c r="BM155" s="198" t="s">
        <v>1090</v>
      </c>
    </row>
    <row r="156" spans="1:65" s="2" customFormat="1" ht="11.25">
      <c r="A156" s="34"/>
      <c r="B156" s="35"/>
      <c r="C156" s="36"/>
      <c r="D156" s="200" t="s">
        <v>133</v>
      </c>
      <c r="E156" s="36"/>
      <c r="F156" s="201" t="s">
        <v>1091</v>
      </c>
      <c r="G156" s="36"/>
      <c r="H156" s="36"/>
      <c r="I156" s="108"/>
      <c r="J156" s="36"/>
      <c r="K156" s="36"/>
      <c r="L156" s="39"/>
      <c r="M156" s="202"/>
      <c r="N156" s="203"/>
      <c r="O156" s="64"/>
      <c r="P156" s="64"/>
      <c r="Q156" s="64"/>
      <c r="R156" s="64"/>
      <c r="S156" s="64"/>
      <c r="T156" s="65"/>
      <c r="U156" s="34"/>
      <c r="V156" s="34"/>
      <c r="W156" s="34"/>
      <c r="X156" s="34"/>
      <c r="Y156" s="34"/>
      <c r="Z156" s="34"/>
      <c r="AA156" s="34"/>
      <c r="AB156" s="34"/>
      <c r="AC156" s="34"/>
      <c r="AD156" s="34"/>
      <c r="AE156" s="34"/>
      <c r="AT156" s="17" t="s">
        <v>133</v>
      </c>
      <c r="AU156" s="17" t="s">
        <v>88</v>
      </c>
    </row>
    <row r="157" spans="1:65" s="2" customFormat="1" ht="16.5" customHeight="1">
      <c r="A157" s="34"/>
      <c r="B157" s="35"/>
      <c r="C157" s="187" t="s">
        <v>373</v>
      </c>
      <c r="D157" s="187" t="s">
        <v>126</v>
      </c>
      <c r="E157" s="188" t="s">
        <v>1092</v>
      </c>
      <c r="F157" s="189" t="s">
        <v>1093</v>
      </c>
      <c r="G157" s="190" t="s">
        <v>129</v>
      </c>
      <c r="H157" s="191">
        <v>1</v>
      </c>
      <c r="I157" s="192"/>
      <c r="J157" s="193">
        <f>ROUND(I157*H157,2)</f>
        <v>0</v>
      </c>
      <c r="K157" s="189" t="s">
        <v>40</v>
      </c>
      <c r="L157" s="39"/>
      <c r="M157" s="194" t="s">
        <v>40</v>
      </c>
      <c r="N157" s="195" t="s">
        <v>49</v>
      </c>
      <c r="O157" s="64"/>
      <c r="P157" s="196">
        <f>O157*H157</f>
        <v>0</v>
      </c>
      <c r="Q157" s="196">
        <v>0</v>
      </c>
      <c r="R157" s="196">
        <f>Q157*H157</f>
        <v>0</v>
      </c>
      <c r="S157" s="196">
        <v>0</v>
      </c>
      <c r="T157" s="197">
        <f>S157*H157</f>
        <v>0</v>
      </c>
      <c r="U157" s="34"/>
      <c r="V157" s="34"/>
      <c r="W157" s="34"/>
      <c r="X157" s="34"/>
      <c r="Y157" s="34"/>
      <c r="Z157" s="34"/>
      <c r="AA157" s="34"/>
      <c r="AB157" s="34"/>
      <c r="AC157" s="34"/>
      <c r="AD157" s="34"/>
      <c r="AE157" s="34"/>
      <c r="AR157" s="198" t="s">
        <v>131</v>
      </c>
      <c r="AT157" s="198" t="s">
        <v>126</v>
      </c>
      <c r="AU157" s="198" t="s">
        <v>88</v>
      </c>
      <c r="AY157" s="17" t="s">
        <v>123</v>
      </c>
      <c r="BE157" s="199">
        <f>IF(N157="základní",J157,0)</f>
        <v>0</v>
      </c>
      <c r="BF157" s="199">
        <f>IF(N157="snížená",J157,0)</f>
        <v>0</v>
      </c>
      <c r="BG157" s="199">
        <f>IF(N157="zákl. přenesená",J157,0)</f>
        <v>0</v>
      </c>
      <c r="BH157" s="199">
        <f>IF(N157="sníž. přenesená",J157,0)</f>
        <v>0</v>
      </c>
      <c r="BI157" s="199">
        <f>IF(N157="nulová",J157,0)</f>
        <v>0</v>
      </c>
      <c r="BJ157" s="17" t="s">
        <v>86</v>
      </c>
      <c r="BK157" s="199">
        <f>ROUND(I157*H157,2)</f>
        <v>0</v>
      </c>
      <c r="BL157" s="17" t="s">
        <v>131</v>
      </c>
      <c r="BM157" s="198" t="s">
        <v>1094</v>
      </c>
    </row>
    <row r="158" spans="1:65" s="2" customFormat="1" ht="11.25">
      <c r="A158" s="34"/>
      <c r="B158" s="35"/>
      <c r="C158" s="36"/>
      <c r="D158" s="200" t="s">
        <v>133</v>
      </c>
      <c r="E158" s="36"/>
      <c r="F158" s="201" t="s">
        <v>1093</v>
      </c>
      <c r="G158" s="36"/>
      <c r="H158" s="36"/>
      <c r="I158" s="108"/>
      <c r="J158" s="36"/>
      <c r="K158" s="36"/>
      <c r="L158" s="39"/>
      <c r="M158" s="202"/>
      <c r="N158" s="203"/>
      <c r="O158" s="64"/>
      <c r="P158" s="64"/>
      <c r="Q158" s="64"/>
      <c r="R158" s="64"/>
      <c r="S158" s="64"/>
      <c r="T158" s="65"/>
      <c r="U158" s="34"/>
      <c r="V158" s="34"/>
      <c r="W158" s="34"/>
      <c r="X158" s="34"/>
      <c r="Y158" s="34"/>
      <c r="Z158" s="34"/>
      <c r="AA158" s="34"/>
      <c r="AB158" s="34"/>
      <c r="AC158" s="34"/>
      <c r="AD158" s="34"/>
      <c r="AE158" s="34"/>
      <c r="AT158" s="17" t="s">
        <v>133</v>
      </c>
      <c r="AU158" s="17" t="s">
        <v>88</v>
      </c>
    </row>
    <row r="159" spans="1:65" s="13" customFormat="1" ht="11.25">
      <c r="B159" s="205"/>
      <c r="C159" s="206"/>
      <c r="D159" s="200" t="s">
        <v>136</v>
      </c>
      <c r="E159" s="207" t="s">
        <v>40</v>
      </c>
      <c r="F159" s="208" t="s">
        <v>137</v>
      </c>
      <c r="G159" s="206"/>
      <c r="H159" s="209">
        <v>1</v>
      </c>
      <c r="I159" s="210"/>
      <c r="J159" s="206"/>
      <c r="K159" s="206"/>
      <c r="L159" s="211"/>
      <c r="M159" s="212"/>
      <c r="N159" s="213"/>
      <c r="O159" s="213"/>
      <c r="P159" s="213"/>
      <c r="Q159" s="213"/>
      <c r="R159" s="213"/>
      <c r="S159" s="213"/>
      <c r="T159" s="214"/>
      <c r="AT159" s="215" t="s">
        <v>136</v>
      </c>
      <c r="AU159" s="215" t="s">
        <v>88</v>
      </c>
      <c r="AV159" s="13" t="s">
        <v>88</v>
      </c>
      <c r="AW159" s="13" t="s">
        <v>38</v>
      </c>
      <c r="AX159" s="13" t="s">
        <v>78</v>
      </c>
      <c r="AY159" s="215" t="s">
        <v>123</v>
      </c>
    </row>
    <row r="160" spans="1:65" s="2" customFormat="1" ht="21.75" customHeight="1">
      <c r="A160" s="34"/>
      <c r="B160" s="35"/>
      <c r="C160" s="187" t="s">
        <v>379</v>
      </c>
      <c r="D160" s="187" t="s">
        <v>126</v>
      </c>
      <c r="E160" s="188" t="s">
        <v>1095</v>
      </c>
      <c r="F160" s="189" t="s">
        <v>1096</v>
      </c>
      <c r="G160" s="190" t="s">
        <v>404</v>
      </c>
      <c r="H160" s="191">
        <v>0.17399999999999999</v>
      </c>
      <c r="I160" s="192"/>
      <c r="J160" s="193">
        <f>ROUND(I160*H160,2)</f>
        <v>0</v>
      </c>
      <c r="K160" s="189" t="s">
        <v>130</v>
      </c>
      <c r="L160" s="39"/>
      <c r="M160" s="194" t="s">
        <v>40</v>
      </c>
      <c r="N160" s="195" t="s">
        <v>49</v>
      </c>
      <c r="O160" s="64"/>
      <c r="P160" s="196">
        <f>O160*H160</f>
        <v>0</v>
      </c>
      <c r="Q160" s="196">
        <v>0</v>
      </c>
      <c r="R160" s="196">
        <f>Q160*H160</f>
        <v>0</v>
      </c>
      <c r="S160" s="196">
        <v>0</v>
      </c>
      <c r="T160" s="197">
        <f>S160*H160</f>
        <v>0</v>
      </c>
      <c r="U160" s="34"/>
      <c r="V160" s="34"/>
      <c r="W160" s="34"/>
      <c r="X160" s="34"/>
      <c r="Y160" s="34"/>
      <c r="Z160" s="34"/>
      <c r="AA160" s="34"/>
      <c r="AB160" s="34"/>
      <c r="AC160" s="34"/>
      <c r="AD160" s="34"/>
      <c r="AE160" s="34"/>
      <c r="AR160" s="198" t="s">
        <v>293</v>
      </c>
      <c r="AT160" s="198" t="s">
        <v>126</v>
      </c>
      <c r="AU160" s="198" t="s">
        <v>88</v>
      </c>
      <c r="AY160" s="17" t="s">
        <v>123</v>
      </c>
      <c r="BE160" s="199">
        <f>IF(N160="základní",J160,0)</f>
        <v>0</v>
      </c>
      <c r="BF160" s="199">
        <f>IF(N160="snížená",J160,0)</f>
        <v>0</v>
      </c>
      <c r="BG160" s="199">
        <f>IF(N160="zákl. přenesená",J160,0)</f>
        <v>0</v>
      </c>
      <c r="BH160" s="199">
        <f>IF(N160="sníž. přenesená",J160,0)</f>
        <v>0</v>
      </c>
      <c r="BI160" s="199">
        <f>IF(N160="nulová",J160,0)</f>
        <v>0</v>
      </c>
      <c r="BJ160" s="17" t="s">
        <v>86</v>
      </c>
      <c r="BK160" s="199">
        <f>ROUND(I160*H160,2)</f>
        <v>0</v>
      </c>
      <c r="BL160" s="17" t="s">
        <v>293</v>
      </c>
      <c r="BM160" s="198" t="s">
        <v>1097</v>
      </c>
    </row>
    <row r="161" spans="1:65" s="2" customFormat="1" ht="29.25">
      <c r="A161" s="34"/>
      <c r="B161" s="35"/>
      <c r="C161" s="36"/>
      <c r="D161" s="200" t="s">
        <v>133</v>
      </c>
      <c r="E161" s="36"/>
      <c r="F161" s="201" t="s">
        <v>1098</v>
      </c>
      <c r="G161" s="36"/>
      <c r="H161" s="36"/>
      <c r="I161" s="108"/>
      <c r="J161" s="36"/>
      <c r="K161" s="36"/>
      <c r="L161" s="39"/>
      <c r="M161" s="202"/>
      <c r="N161" s="203"/>
      <c r="O161" s="64"/>
      <c r="P161" s="64"/>
      <c r="Q161" s="64"/>
      <c r="R161" s="64"/>
      <c r="S161" s="64"/>
      <c r="T161" s="65"/>
      <c r="U161" s="34"/>
      <c r="V161" s="34"/>
      <c r="W161" s="34"/>
      <c r="X161" s="34"/>
      <c r="Y161" s="34"/>
      <c r="Z161" s="34"/>
      <c r="AA161" s="34"/>
      <c r="AB161" s="34"/>
      <c r="AC161" s="34"/>
      <c r="AD161" s="34"/>
      <c r="AE161" s="34"/>
      <c r="AT161" s="17" t="s">
        <v>133</v>
      </c>
      <c r="AU161" s="17" t="s">
        <v>88</v>
      </c>
    </row>
    <row r="162" spans="1:65" s="12" customFormat="1" ht="25.9" customHeight="1">
      <c r="B162" s="171"/>
      <c r="C162" s="172"/>
      <c r="D162" s="173" t="s">
        <v>77</v>
      </c>
      <c r="E162" s="174" t="s">
        <v>341</v>
      </c>
      <c r="F162" s="174" t="s">
        <v>961</v>
      </c>
      <c r="G162" s="172"/>
      <c r="H162" s="172"/>
      <c r="I162" s="175"/>
      <c r="J162" s="176">
        <f>BK162</f>
        <v>0</v>
      </c>
      <c r="K162" s="172"/>
      <c r="L162" s="177"/>
      <c r="M162" s="178"/>
      <c r="N162" s="179"/>
      <c r="O162" s="179"/>
      <c r="P162" s="180">
        <f>P163</f>
        <v>0</v>
      </c>
      <c r="Q162" s="179"/>
      <c r="R162" s="180">
        <f>R163</f>
        <v>1.3500000000000001E-3</v>
      </c>
      <c r="S162" s="179"/>
      <c r="T162" s="181">
        <f>T163</f>
        <v>0</v>
      </c>
      <c r="AR162" s="182" t="s">
        <v>144</v>
      </c>
      <c r="AT162" s="183" t="s">
        <v>77</v>
      </c>
      <c r="AU162" s="183" t="s">
        <v>78</v>
      </c>
      <c r="AY162" s="182" t="s">
        <v>123</v>
      </c>
      <c r="BK162" s="184">
        <f>BK163</f>
        <v>0</v>
      </c>
    </row>
    <row r="163" spans="1:65" s="12" customFormat="1" ht="22.9" customHeight="1">
      <c r="B163" s="171"/>
      <c r="C163" s="172"/>
      <c r="D163" s="173" t="s">
        <v>77</v>
      </c>
      <c r="E163" s="185" t="s">
        <v>962</v>
      </c>
      <c r="F163" s="185" t="s">
        <v>963</v>
      </c>
      <c r="G163" s="172"/>
      <c r="H163" s="172"/>
      <c r="I163" s="175"/>
      <c r="J163" s="186">
        <f>BK163</f>
        <v>0</v>
      </c>
      <c r="K163" s="172"/>
      <c r="L163" s="177"/>
      <c r="M163" s="178"/>
      <c r="N163" s="179"/>
      <c r="O163" s="179"/>
      <c r="P163" s="180">
        <f>SUM(P164:P170)</f>
        <v>0</v>
      </c>
      <c r="Q163" s="179"/>
      <c r="R163" s="180">
        <f>SUM(R164:R170)</f>
        <v>1.3500000000000001E-3</v>
      </c>
      <c r="S163" s="179"/>
      <c r="T163" s="181">
        <f>SUM(T164:T170)</f>
        <v>0</v>
      </c>
      <c r="AR163" s="182" t="s">
        <v>144</v>
      </c>
      <c r="AT163" s="183" t="s">
        <v>77</v>
      </c>
      <c r="AU163" s="183" t="s">
        <v>86</v>
      </c>
      <c r="AY163" s="182" t="s">
        <v>123</v>
      </c>
      <c r="BK163" s="184">
        <f>SUM(BK164:BK170)</f>
        <v>0</v>
      </c>
    </row>
    <row r="164" spans="1:65" s="2" customFormat="1" ht="21.75" customHeight="1">
      <c r="A164" s="34"/>
      <c r="B164" s="35"/>
      <c r="C164" s="187" t="s">
        <v>385</v>
      </c>
      <c r="D164" s="187" t="s">
        <v>126</v>
      </c>
      <c r="E164" s="188" t="s">
        <v>1099</v>
      </c>
      <c r="F164" s="189" t="s">
        <v>1100</v>
      </c>
      <c r="G164" s="190" t="s">
        <v>173</v>
      </c>
      <c r="H164" s="191">
        <v>90</v>
      </c>
      <c r="I164" s="192"/>
      <c r="J164" s="193">
        <f>ROUND(I164*H164,2)</f>
        <v>0</v>
      </c>
      <c r="K164" s="189" t="s">
        <v>130</v>
      </c>
      <c r="L164" s="39"/>
      <c r="M164" s="194" t="s">
        <v>40</v>
      </c>
      <c r="N164" s="195" t="s">
        <v>49</v>
      </c>
      <c r="O164" s="64"/>
      <c r="P164" s="196">
        <f>O164*H164</f>
        <v>0</v>
      </c>
      <c r="Q164" s="196">
        <v>0</v>
      </c>
      <c r="R164" s="196">
        <f>Q164*H164</f>
        <v>0</v>
      </c>
      <c r="S164" s="196">
        <v>0</v>
      </c>
      <c r="T164" s="197">
        <f>S164*H164</f>
        <v>0</v>
      </c>
      <c r="U164" s="34"/>
      <c r="V164" s="34"/>
      <c r="W164" s="34"/>
      <c r="X164" s="34"/>
      <c r="Y164" s="34"/>
      <c r="Z164" s="34"/>
      <c r="AA164" s="34"/>
      <c r="AB164" s="34"/>
      <c r="AC164" s="34"/>
      <c r="AD164" s="34"/>
      <c r="AE164" s="34"/>
      <c r="AR164" s="198" t="s">
        <v>649</v>
      </c>
      <c r="AT164" s="198" t="s">
        <v>126</v>
      </c>
      <c r="AU164" s="198" t="s">
        <v>88</v>
      </c>
      <c r="AY164" s="17" t="s">
        <v>123</v>
      </c>
      <c r="BE164" s="199">
        <f>IF(N164="základní",J164,0)</f>
        <v>0</v>
      </c>
      <c r="BF164" s="199">
        <f>IF(N164="snížená",J164,0)</f>
        <v>0</v>
      </c>
      <c r="BG164" s="199">
        <f>IF(N164="zákl. přenesená",J164,0)</f>
        <v>0</v>
      </c>
      <c r="BH164" s="199">
        <f>IF(N164="sníž. přenesená",J164,0)</f>
        <v>0</v>
      </c>
      <c r="BI164" s="199">
        <f>IF(N164="nulová",J164,0)</f>
        <v>0</v>
      </c>
      <c r="BJ164" s="17" t="s">
        <v>86</v>
      </c>
      <c r="BK164" s="199">
        <f>ROUND(I164*H164,2)</f>
        <v>0</v>
      </c>
      <c r="BL164" s="17" t="s">
        <v>649</v>
      </c>
      <c r="BM164" s="198" t="s">
        <v>1101</v>
      </c>
    </row>
    <row r="165" spans="1:65" s="2" customFormat="1" ht="39">
      <c r="A165" s="34"/>
      <c r="B165" s="35"/>
      <c r="C165" s="36"/>
      <c r="D165" s="200" t="s">
        <v>133</v>
      </c>
      <c r="E165" s="36"/>
      <c r="F165" s="201" t="s">
        <v>1102</v>
      </c>
      <c r="G165" s="36"/>
      <c r="H165" s="36"/>
      <c r="I165" s="108"/>
      <c r="J165" s="36"/>
      <c r="K165" s="36"/>
      <c r="L165" s="39"/>
      <c r="M165" s="202"/>
      <c r="N165" s="203"/>
      <c r="O165" s="64"/>
      <c r="P165" s="64"/>
      <c r="Q165" s="64"/>
      <c r="R165" s="64"/>
      <c r="S165" s="64"/>
      <c r="T165" s="65"/>
      <c r="U165" s="34"/>
      <c r="V165" s="34"/>
      <c r="W165" s="34"/>
      <c r="X165" s="34"/>
      <c r="Y165" s="34"/>
      <c r="Z165" s="34"/>
      <c r="AA165" s="34"/>
      <c r="AB165" s="34"/>
      <c r="AC165" s="34"/>
      <c r="AD165" s="34"/>
      <c r="AE165" s="34"/>
      <c r="AT165" s="17" t="s">
        <v>133</v>
      </c>
      <c r="AU165" s="17" t="s">
        <v>88</v>
      </c>
    </row>
    <row r="166" spans="1:65" s="2" customFormat="1" ht="21.75" customHeight="1">
      <c r="A166" s="34"/>
      <c r="B166" s="35"/>
      <c r="C166" s="187" t="s">
        <v>392</v>
      </c>
      <c r="D166" s="187" t="s">
        <v>126</v>
      </c>
      <c r="E166" s="188" t="s">
        <v>1103</v>
      </c>
      <c r="F166" s="189" t="s">
        <v>1104</v>
      </c>
      <c r="G166" s="190" t="s">
        <v>173</v>
      </c>
      <c r="H166" s="191">
        <v>90</v>
      </c>
      <c r="I166" s="192"/>
      <c r="J166" s="193">
        <f>ROUND(I166*H166,2)</f>
        <v>0</v>
      </c>
      <c r="K166" s="189" t="s">
        <v>130</v>
      </c>
      <c r="L166" s="39"/>
      <c r="M166" s="194" t="s">
        <v>40</v>
      </c>
      <c r="N166" s="195" t="s">
        <v>49</v>
      </c>
      <c r="O166" s="64"/>
      <c r="P166" s="196">
        <f>O166*H166</f>
        <v>0</v>
      </c>
      <c r="Q166" s="196">
        <v>0</v>
      </c>
      <c r="R166" s="196">
        <f>Q166*H166</f>
        <v>0</v>
      </c>
      <c r="S166" s="196">
        <v>0</v>
      </c>
      <c r="T166" s="197">
        <f>S166*H166</f>
        <v>0</v>
      </c>
      <c r="U166" s="34"/>
      <c r="V166" s="34"/>
      <c r="W166" s="34"/>
      <c r="X166" s="34"/>
      <c r="Y166" s="34"/>
      <c r="Z166" s="34"/>
      <c r="AA166" s="34"/>
      <c r="AB166" s="34"/>
      <c r="AC166" s="34"/>
      <c r="AD166" s="34"/>
      <c r="AE166" s="34"/>
      <c r="AR166" s="198" t="s">
        <v>649</v>
      </c>
      <c r="AT166" s="198" t="s">
        <v>126</v>
      </c>
      <c r="AU166" s="198" t="s">
        <v>88</v>
      </c>
      <c r="AY166" s="17" t="s">
        <v>123</v>
      </c>
      <c r="BE166" s="199">
        <f>IF(N166="základní",J166,0)</f>
        <v>0</v>
      </c>
      <c r="BF166" s="199">
        <f>IF(N166="snížená",J166,0)</f>
        <v>0</v>
      </c>
      <c r="BG166" s="199">
        <f>IF(N166="zákl. přenesená",J166,0)</f>
        <v>0</v>
      </c>
      <c r="BH166" s="199">
        <f>IF(N166="sníž. přenesená",J166,0)</f>
        <v>0</v>
      </c>
      <c r="BI166" s="199">
        <f>IF(N166="nulová",J166,0)</f>
        <v>0</v>
      </c>
      <c r="BJ166" s="17" t="s">
        <v>86</v>
      </c>
      <c r="BK166" s="199">
        <f>ROUND(I166*H166,2)</f>
        <v>0</v>
      </c>
      <c r="BL166" s="17" t="s">
        <v>649</v>
      </c>
      <c r="BM166" s="198" t="s">
        <v>1105</v>
      </c>
    </row>
    <row r="167" spans="1:65" s="2" customFormat="1" ht="29.25">
      <c r="A167" s="34"/>
      <c r="B167" s="35"/>
      <c r="C167" s="36"/>
      <c r="D167" s="200" t="s">
        <v>133</v>
      </c>
      <c r="E167" s="36"/>
      <c r="F167" s="201" t="s">
        <v>1106</v>
      </c>
      <c r="G167" s="36"/>
      <c r="H167" s="36"/>
      <c r="I167" s="108"/>
      <c r="J167" s="36"/>
      <c r="K167" s="36"/>
      <c r="L167" s="39"/>
      <c r="M167" s="202"/>
      <c r="N167" s="203"/>
      <c r="O167" s="64"/>
      <c r="P167" s="64"/>
      <c r="Q167" s="64"/>
      <c r="R167" s="64"/>
      <c r="S167" s="64"/>
      <c r="T167" s="65"/>
      <c r="U167" s="34"/>
      <c r="V167" s="34"/>
      <c r="W167" s="34"/>
      <c r="X167" s="34"/>
      <c r="Y167" s="34"/>
      <c r="Z167" s="34"/>
      <c r="AA167" s="34"/>
      <c r="AB167" s="34"/>
      <c r="AC167" s="34"/>
      <c r="AD167" s="34"/>
      <c r="AE167" s="34"/>
      <c r="AT167" s="17" t="s">
        <v>133</v>
      </c>
      <c r="AU167" s="17" t="s">
        <v>88</v>
      </c>
    </row>
    <row r="168" spans="1:65" s="2" customFormat="1" ht="16.5" customHeight="1">
      <c r="A168" s="34"/>
      <c r="B168" s="35"/>
      <c r="C168" s="187" t="s">
        <v>401</v>
      </c>
      <c r="D168" s="187" t="s">
        <v>126</v>
      </c>
      <c r="E168" s="188" t="s">
        <v>1107</v>
      </c>
      <c r="F168" s="189" t="s">
        <v>1108</v>
      </c>
      <c r="G168" s="190" t="s">
        <v>199</v>
      </c>
      <c r="H168" s="191">
        <v>45</v>
      </c>
      <c r="I168" s="192"/>
      <c r="J168" s="193">
        <f>ROUND(I168*H168,2)</f>
        <v>0</v>
      </c>
      <c r="K168" s="189" t="s">
        <v>130</v>
      </c>
      <c r="L168" s="39"/>
      <c r="M168" s="194" t="s">
        <v>40</v>
      </c>
      <c r="N168" s="195" t="s">
        <v>49</v>
      </c>
      <c r="O168" s="64"/>
      <c r="P168" s="196">
        <f>O168*H168</f>
        <v>0</v>
      </c>
      <c r="Q168" s="196">
        <v>3.0000000000000001E-5</v>
      </c>
      <c r="R168" s="196">
        <f>Q168*H168</f>
        <v>1.3500000000000001E-3</v>
      </c>
      <c r="S168" s="196">
        <v>0</v>
      </c>
      <c r="T168" s="197">
        <f>S168*H168</f>
        <v>0</v>
      </c>
      <c r="U168" s="34"/>
      <c r="V168" s="34"/>
      <c r="W168" s="34"/>
      <c r="X168" s="34"/>
      <c r="Y168" s="34"/>
      <c r="Z168" s="34"/>
      <c r="AA168" s="34"/>
      <c r="AB168" s="34"/>
      <c r="AC168" s="34"/>
      <c r="AD168" s="34"/>
      <c r="AE168" s="34"/>
      <c r="AR168" s="198" t="s">
        <v>649</v>
      </c>
      <c r="AT168" s="198" t="s">
        <v>126</v>
      </c>
      <c r="AU168" s="198" t="s">
        <v>88</v>
      </c>
      <c r="AY168" s="17" t="s">
        <v>123</v>
      </c>
      <c r="BE168" s="199">
        <f>IF(N168="základní",J168,0)</f>
        <v>0</v>
      </c>
      <c r="BF168" s="199">
        <f>IF(N168="snížená",J168,0)</f>
        <v>0</v>
      </c>
      <c r="BG168" s="199">
        <f>IF(N168="zákl. přenesená",J168,0)</f>
        <v>0</v>
      </c>
      <c r="BH168" s="199">
        <f>IF(N168="sníž. přenesená",J168,0)</f>
        <v>0</v>
      </c>
      <c r="BI168" s="199">
        <f>IF(N168="nulová",J168,0)</f>
        <v>0</v>
      </c>
      <c r="BJ168" s="17" t="s">
        <v>86</v>
      </c>
      <c r="BK168" s="199">
        <f>ROUND(I168*H168,2)</f>
        <v>0</v>
      </c>
      <c r="BL168" s="17" t="s">
        <v>649</v>
      </c>
      <c r="BM168" s="198" t="s">
        <v>1109</v>
      </c>
    </row>
    <row r="169" spans="1:65" s="2" customFormat="1" ht="19.5">
      <c r="A169" s="34"/>
      <c r="B169" s="35"/>
      <c r="C169" s="36"/>
      <c r="D169" s="200" t="s">
        <v>133</v>
      </c>
      <c r="E169" s="36"/>
      <c r="F169" s="201" t="s">
        <v>1110</v>
      </c>
      <c r="G169" s="36"/>
      <c r="H169" s="36"/>
      <c r="I169" s="108"/>
      <c r="J169" s="36"/>
      <c r="K169" s="36"/>
      <c r="L169" s="39"/>
      <c r="M169" s="202"/>
      <c r="N169" s="203"/>
      <c r="O169" s="64"/>
      <c r="P169" s="64"/>
      <c r="Q169" s="64"/>
      <c r="R169" s="64"/>
      <c r="S169" s="64"/>
      <c r="T169" s="65"/>
      <c r="U169" s="34"/>
      <c r="V169" s="34"/>
      <c r="W169" s="34"/>
      <c r="X169" s="34"/>
      <c r="Y169" s="34"/>
      <c r="Z169" s="34"/>
      <c r="AA169" s="34"/>
      <c r="AB169" s="34"/>
      <c r="AC169" s="34"/>
      <c r="AD169" s="34"/>
      <c r="AE169" s="34"/>
      <c r="AT169" s="17" t="s">
        <v>133</v>
      </c>
      <c r="AU169" s="17" t="s">
        <v>88</v>
      </c>
    </row>
    <row r="170" spans="1:65" s="13" customFormat="1" ht="11.25">
      <c r="B170" s="205"/>
      <c r="C170" s="206"/>
      <c r="D170" s="200" t="s">
        <v>136</v>
      </c>
      <c r="E170" s="207" t="s">
        <v>40</v>
      </c>
      <c r="F170" s="208" t="s">
        <v>1111</v>
      </c>
      <c r="G170" s="206"/>
      <c r="H170" s="209">
        <v>45</v>
      </c>
      <c r="I170" s="210"/>
      <c r="J170" s="206"/>
      <c r="K170" s="206"/>
      <c r="L170" s="211"/>
      <c r="M170" s="226"/>
      <c r="N170" s="227"/>
      <c r="O170" s="227"/>
      <c r="P170" s="227"/>
      <c r="Q170" s="227"/>
      <c r="R170" s="227"/>
      <c r="S170" s="227"/>
      <c r="T170" s="228"/>
      <c r="AT170" s="215" t="s">
        <v>136</v>
      </c>
      <c r="AU170" s="215" t="s">
        <v>88</v>
      </c>
      <c r="AV170" s="13" t="s">
        <v>88</v>
      </c>
      <c r="AW170" s="13" t="s">
        <v>38</v>
      </c>
      <c r="AX170" s="13" t="s">
        <v>86</v>
      </c>
      <c r="AY170" s="215" t="s">
        <v>123</v>
      </c>
    </row>
    <row r="171" spans="1:65" s="2" customFormat="1" ht="6.95" customHeight="1">
      <c r="A171" s="34"/>
      <c r="B171" s="47"/>
      <c r="C171" s="48"/>
      <c r="D171" s="48"/>
      <c r="E171" s="48"/>
      <c r="F171" s="48"/>
      <c r="G171" s="48"/>
      <c r="H171" s="48"/>
      <c r="I171" s="136"/>
      <c r="J171" s="48"/>
      <c r="K171" s="48"/>
      <c r="L171" s="39"/>
      <c r="M171" s="34"/>
      <c r="O171" s="34"/>
      <c r="P171" s="34"/>
      <c r="Q171" s="34"/>
      <c r="R171" s="34"/>
      <c r="S171" s="34"/>
      <c r="T171" s="34"/>
      <c r="U171" s="34"/>
      <c r="V171" s="34"/>
      <c r="W171" s="34"/>
      <c r="X171" s="34"/>
      <c r="Y171" s="34"/>
      <c r="Z171" s="34"/>
      <c r="AA171" s="34"/>
      <c r="AB171" s="34"/>
      <c r="AC171" s="34"/>
      <c r="AD171" s="34"/>
      <c r="AE171" s="34"/>
    </row>
  </sheetData>
  <sheetProtection algorithmName="SHA-512" hashValue="F668fnxub1W4OBZulOHmt54hIy7k9Br4nR6k4U6DcO2VjCE6wE0P618zi29fHLYRieK3cUk8L0LpgY9c6N78KQ==" saltValue="6s4NZo/GJunjo9961D3OBaYGE1oP1yC8+e+G95SKn3z7vAjY0yOGdYWWa0R3h+7CBGY7nsI2VBt7ouc4XdBT/A==" spinCount="100000" sheet="1" objects="1" scenarios="1" formatColumns="0" formatRows="0" autoFilter="0"/>
  <autoFilter ref="C85:K170"/>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40" customWidth="1"/>
    <col min="2" max="2" width="1.6640625" style="240" customWidth="1"/>
    <col min="3" max="4" width="5" style="240" customWidth="1"/>
    <col min="5" max="5" width="11.6640625" style="240" customWidth="1"/>
    <col min="6" max="6" width="9.1640625" style="240" customWidth="1"/>
    <col min="7" max="7" width="5" style="240" customWidth="1"/>
    <col min="8" max="8" width="77.83203125" style="240" customWidth="1"/>
    <col min="9" max="10" width="20" style="240" customWidth="1"/>
    <col min="11" max="11" width="1.6640625" style="240" customWidth="1"/>
  </cols>
  <sheetData>
    <row r="1" spans="2:11" s="1" customFormat="1" ht="37.5" customHeight="1"/>
    <row r="2" spans="2:11" s="1" customFormat="1" ht="7.5" customHeight="1">
      <c r="B2" s="241"/>
      <c r="C2" s="242"/>
      <c r="D2" s="242"/>
      <c r="E2" s="242"/>
      <c r="F2" s="242"/>
      <c r="G2" s="242"/>
      <c r="H2" s="242"/>
      <c r="I2" s="242"/>
      <c r="J2" s="242"/>
      <c r="K2" s="243"/>
    </row>
    <row r="3" spans="2:11" s="15" customFormat="1" ht="45" customHeight="1">
      <c r="B3" s="244"/>
      <c r="C3" s="369" t="s">
        <v>1112</v>
      </c>
      <c r="D3" s="369"/>
      <c r="E3" s="369"/>
      <c r="F3" s="369"/>
      <c r="G3" s="369"/>
      <c r="H3" s="369"/>
      <c r="I3" s="369"/>
      <c r="J3" s="369"/>
      <c r="K3" s="245"/>
    </row>
    <row r="4" spans="2:11" s="1" customFormat="1" ht="25.5" customHeight="1">
      <c r="B4" s="246"/>
      <c r="C4" s="374" t="s">
        <v>1113</v>
      </c>
      <c r="D4" s="374"/>
      <c r="E4" s="374"/>
      <c r="F4" s="374"/>
      <c r="G4" s="374"/>
      <c r="H4" s="374"/>
      <c r="I4" s="374"/>
      <c r="J4" s="374"/>
      <c r="K4" s="247"/>
    </row>
    <row r="5" spans="2:11" s="1" customFormat="1" ht="5.25" customHeight="1">
      <c r="B5" s="246"/>
      <c r="C5" s="248"/>
      <c r="D5" s="248"/>
      <c r="E5" s="248"/>
      <c r="F5" s="248"/>
      <c r="G5" s="248"/>
      <c r="H5" s="248"/>
      <c r="I5" s="248"/>
      <c r="J5" s="248"/>
      <c r="K5" s="247"/>
    </row>
    <row r="6" spans="2:11" s="1" customFormat="1" ht="15" customHeight="1">
      <c r="B6" s="246"/>
      <c r="C6" s="373" t="s">
        <v>1114</v>
      </c>
      <c r="D6" s="373"/>
      <c r="E6" s="373"/>
      <c r="F6" s="373"/>
      <c r="G6" s="373"/>
      <c r="H6" s="373"/>
      <c r="I6" s="373"/>
      <c r="J6" s="373"/>
      <c r="K6" s="247"/>
    </row>
    <row r="7" spans="2:11" s="1" customFormat="1" ht="15" customHeight="1">
      <c r="B7" s="250"/>
      <c r="C7" s="373" t="s">
        <v>1115</v>
      </c>
      <c r="D7" s="373"/>
      <c r="E7" s="373"/>
      <c r="F7" s="373"/>
      <c r="G7" s="373"/>
      <c r="H7" s="373"/>
      <c r="I7" s="373"/>
      <c r="J7" s="373"/>
      <c r="K7" s="247"/>
    </row>
    <row r="8" spans="2:11" s="1" customFormat="1" ht="12.75" customHeight="1">
      <c r="B8" s="250"/>
      <c r="C8" s="249"/>
      <c r="D8" s="249"/>
      <c r="E8" s="249"/>
      <c r="F8" s="249"/>
      <c r="G8" s="249"/>
      <c r="H8" s="249"/>
      <c r="I8" s="249"/>
      <c r="J8" s="249"/>
      <c r="K8" s="247"/>
    </row>
    <row r="9" spans="2:11" s="1" customFormat="1" ht="15" customHeight="1">
      <c r="B9" s="250"/>
      <c r="C9" s="373" t="s">
        <v>1116</v>
      </c>
      <c r="D9" s="373"/>
      <c r="E9" s="373"/>
      <c r="F9" s="373"/>
      <c r="G9" s="373"/>
      <c r="H9" s="373"/>
      <c r="I9" s="373"/>
      <c r="J9" s="373"/>
      <c r="K9" s="247"/>
    </row>
    <row r="10" spans="2:11" s="1" customFormat="1" ht="15" customHeight="1">
      <c r="B10" s="250"/>
      <c r="C10" s="249"/>
      <c r="D10" s="373" t="s">
        <v>1117</v>
      </c>
      <c r="E10" s="373"/>
      <c r="F10" s="373"/>
      <c r="G10" s="373"/>
      <c r="H10" s="373"/>
      <c r="I10" s="373"/>
      <c r="J10" s="373"/>
      <c r="K10" s="247"/>
    </row>
    <row r="11" spans="2:11" s="1" customFormat="1" ht="15" customHeight="1">
      <c r="B11" s="250"/>
      <c r="C11" s="251"/>
      <c r="D11" s="373" t="s">
        <v>1118</v>
      </c>
      <c r="E11" s="373"/>
      <c r="F11" s="373"/>
      <c r="G11" s="373"/>
      <c r="H11" s="373"/>
      <c r="I11" s="373"/>
      <c r="J11" s="373"/>
      <c r="K11" s="247"/>
    </row>
    <row r="12" spans="2:11" s="1" customFormat="1" ht="15" customHeight="1">
      <c r="B12" s="250"/>
      <c r="C12" s="251"/>
      <c r="D12" s="249"/>
      <c r="E12" s="249"/>
      <c r="F12" s="249"/>
      <c r="G12" s="249"/>
      <c r="H12" s="249"/>
      <c r="I12" s="249"/>
      <c r="J12" s="249"/>
      <c r="K12" s="247"/>
    </row>
    <row r="13" spans="2:11" s="1" customFormat="1" ht="15" customHeight="1">
      <c r="B13" s="250"/>
      <c r="C13" s="251"/>
      <c r="D13" s="252" t="s">
        <v>1119</v>
      </c>
      <c r="E13" s="249"/>
      <c r="F13" s="249"/>
      <c r="G13" s="249"/>
      <c r="H13" s="249"/>
      <c r="I13" s="249"/>
      <c r="J13" s="249"/>
      <c r="K13" s="247"/>
    </row>
    <row r="14" spans="2:11" s="1" customFormat="1" ht="12.75" customHeight="1">
      <c r="B14" s="250"/>
      <c r="C14" s="251"/>
      <c r="D14" s="251"/>
      <c r="E14" s="251"/>
      <c r="F14" s="251"/>
      <c r="G14" s="251"/>
      <c r="H14" s="251"/>
      <c r="I14" s="251"/>
      <c r="J14" s="251"/>
      <c r="K14" s="247"/>
    </row>
    <row r="15" spans="2:11" s="1" customFormat="1" ht="15" customHeight="1">
      <c r="B15" s="250"/>
      <c r="C15" s="251"/>
      <c r="D15" s="373" t="s">
        <v>1120</v>
      </c>
      <c r="E15" s="373"/>
      <c r="F15" s="373"/>
      <c r="G15" s="373"/>
      <c r="H15" s="373"/>
      <c r="I15" s="373"/>
      <c r="J15" s="373"/>
      <c r="K15" s="247"/>
    </row>
    <row r="16" spans="2:11" s="1" customFormat="1" ht="15" customHeight="1">
      <c r="B16" s="250"/>
      <c r="C16" s="251"/>
      <c r="D16" s="373" t="s">
        <v>1121</v>
      </c>
      <c r="E16" s="373"/>
      <c r="F16" s="373"/>
      <c r="G16" s="373"/>
      <c r="H16" s="373"/>
      <c r="I16" s="373"/>
      <c r="J16" s="373"/>
      <c r="K16" s="247"/>
    </row>
    <row r="17" spans="2:11" s="1" customFormat="1" ht="15" customHeight="1">
      <c r="B17" s="250"/>
      <c r="C17" s="251"/>
      <c r="D17" s="373" t="s">
        <v>1122</v>
      </c>
      <c r="E17" s="373"/>
      <c r="F17" s="373"/>
      <c r="G17" s="373"/>
      <c r="H17" s="373"/>
      <c r="I17" s="373"/>
      <c r="J17" s="373"/>
      <c r="K17" s="247"/>
    </row>
    <row r="18" spans="2:11" s="1" customFormat="1" ht="15" customHeight="1">
      <c r="B18" s="250"/>
      <c r="C18" s="251"/>
      <c r="D18" s="251"/>
      <c r="E18" s="253" t="s">
        <v>85</v>
      </c>
      <c r="F18" s="373" t="s">
        <v>1123</v>
      </c>
      <c r="G18" s="373"/>
      <c r="H18" s="373"/>
      <c r="I18" s="373"/>
      <c r="J18" s="373"/>
      <c r="K18" s="247"/>
    </row>
    <row r="19" spans="2:11" s="1" customFormat="1" ht="15" customHeight="1">
      <c r="B19" s="250"/>
      <c r="C19" s="251"/>
      <c r="D19" s="251"/>
      <c r="E19" s="253" t="s">
        <v>1124</v>
      </c>
      <c r="F19" s="373" t="s">
        <v>1125</v>
      </c>
      <c r="G19" s="373"/>
      <c r="H19" s="373"/>
      <c r="I19" s="373"/>
      <c r="J19" s="373"/>
      <c r="K19" s="247"/>
    </row>
    <row r="20" spans="2:11" s="1" customFormat="1" ht="15" customHeight="1">
      <c r="B20" s="250"/>
      <c r="C20" s="251"/>
      <c r="D20" s="251"/>
      <c r="E20" s="253" t="s">
        <v>1126</v>
      </c>
      <c r="F20" s="373" t="s">
        <v>1127</v>
      </c>
      <c r="G20" s="373"/>
      <c r="H20" s="373"/>
      <c r="I20" s="373"/>
      <c r="J20" s="373"/>
      <c r="K20" s="247"/>
    </row>
    <row r="21" spans="2:11" s="1" customFormat="1" ht="15" customHeight="1">
      <c r="B21" s="250"/>
      <c r="C21" s="251"/>
      <c r="D21" s="251"/>
      <c r="E21" s="253" t="s">
        <v>1128</v>
      </c>
      <c r="F21" s="373" t="s">
        <v>1129</v>
      </c>
      <c r="G21" s="373"/>
      <c r="H21" s="373"/>
      <c r="I21" s="373"/>
      <c r="J21" s="373"/>
      <c r="K21" s="247"/>
    </row>
    <row r="22" spans="2:11" s="1" customFormat="1" ht="15" customHeight="1">
      <c r="B22" s="250"/>
      <c r="C22" s="251"/>
      <c r="D22" s="251"/>
      <c r="E22" s="253" t="s">
        <v>1130</v>
      </c>
      <c r="F22" s="373" t="s">
        <v>1131</v>
      </c>
      <c r="G22" s="373"/>
      <c r="H22" s="373"/>
      <c r="I22" s="373"/>
      <c r="J22" s="373"/>
      <c r="K22" s="247"/>
    </row>
    <row r="23" spans="2:11" s="1" customFormat="1" ht="15" customHeight="1">
      <c r="B23" s="250"/>
      <c r="C23" s="251"/>
      <c r="D23" s="251"/>
      <c r="E23" s="253" t="s">
        <v>1132</v>
      </c>
      <c r="F23" s="373" t="s">
        <v>1133</v>
      </c>
      <c r="G23" s="373"/>
      <c r="H23" s="373"/>
      <c r="I23" s="373"/>
      <c r="J23" s="373"/>
      <c r="K23" s="247"/>
    </row>
    <row r="24" spans="2:11" s="1" customFormat="1" ht="12.75" customHeight="1">
      <c r="B24" s="250"/>
      <c r="C24" s="251"/>
      <c r="D24" s="251"/>
      <c r="E24" s="251"/>
      <c r="F24" s="251"/>
      <c r="G24" s="251"/>
      <c r="H24" s="251"/>
      <c r="I24" s="251"/>
      <c r="J24" s="251"/>
      <c r="K24" s="247"/>
    </row>
    <row r="25" spans="2:11" s="1" customFormat="1" ht="15" customHeight="1">
      <c r="B25" s="250"/>
      <c r="C25" s="373" t="s">
        <v>1134</v>
      </c>
      <c r="D25" s="373"/>
      <c r="E25" s="373"/>
      <c r="F25" s="373"/>
      <c r="G25" s="373"/>
      <c r="H25" s="373"/>
      <c r="I25" s="373"/>
      <c r="J25" s="373"/>
      <c r="K25" s="247"/>
    </row>
    <row r="26" spans="2:11" s="1" customFormat="1" ht="15" customHeight="1">
      <c r="B26" s="250"/>
      <c r="C26" s="373" t="s">
        <v>1135</v>
      </c>
      <c r="D26" s="373"/>
      <c r="E26" s="373"/>
      <c r="F26" s="373"/>
      <c r="G26" s="373"/>
      <c r="H26" s="373"/>
      <c r="I26" s="373"/>
      <c r="J26" s="373"/>
      <c r="K26" s="247"/>
    </row>
    <row r="27" spans="2:11" s="1" customFormat="1" ht="15" customHeight="1">
      <c r="B27" s="250"/>
      <c r="C27" s="249"/>
      <c r="D27" s="373" t="s">
        <v>1136</v>
      </c>
      <c r="E27" s="373"/>
      <c r="F27" s="373"/>
      <c r="G27" s="373"/>
      <c r="H27" s="373"/>
      <c r="I27" s="373"/>
      <c r="J27" s="373"/>
      <c r="K27" s="247"/>
    </row>
    <row r="28" spans="2:11" s="1" customFormat="1" ht="15" customHeight="1">
      <c r="B28" s="250"/>
      <c r="C28" s="251"/>
      <c r="D28" s="373" t="s">
        <v>1137</v>
      </c>
      <c r="E28" s="373"/>
      <c r="F28" s="373"/>
      <c r="G28" s="373"/>
      <c r="H28" s="373"/>
      <c r="I28" s="373"/>
      <c r="J28" s="373"/>
      <c r="K28" s="247"/>
    </row>
    <row r="29" spans="2:11" s="1" customFormat="1" ht="12.75" customHeight="1">
      <c r="B29" s="250"/>
      <c r="C29" s="251"/>
      <c r="D29" s="251"/>
      <c r="E29" s="251"/>
      <c r="F29" s="251"/>
      <c r="G29" s="251"/>
      <c r="H29" s="251"/>
      <c r="I29" s="251"/>
      <c r="J29" s="251"/>
      <c r="K29" s="247"/>
    </row>
    <row r="30" spans="2:11" s="1" customFormat="1" ht="15" customHeight="1">
      <c r="B30" s="250"/>
      <c r="C30" s="251"/>
      <c r="D30" s="373" t="s">
        <v>1138</v>
      </c>
      <c r="E30" s="373"/>
      <c r="F30" s="373"/>
      <c r="G30" s="373"/>
      <c r="H30" s="373"/>
      <c r="I30" s="373"/>
      <c r="J30" s="373"/>
      <c r="K30" s="247"/>
    </row>
    <row r="31" spans="2:11" s="1" customFormat="1" ht="15" customHeight="1">
      <c r="B31" s="250"/>
      <c r="C31" s="251"/>
      <c r="D31" s="373" t="s">
        <v>1139</v>
      </c>
      <c r="E31" s="373"/>
      <c r="F31" s="373"/>
      <c r="G31" s="373"/>
      <c r="H31" s="373"/>
      <c r="I31" s="373"/>
      <c r="J31" s="373"/>
      <c r="K31" s="247"/>
    </row>
    <row r="32" spans="2:11" s="1" customFormat="1" ht="12.75" customHeight="1">
      <c r="B32" s="250"/>
      <c r="C32" s="251"/>
      <c r="D32" s="251"/>
      <c r="E32" s="251"/>
      <c r="F32" s="251"/>
      <c r="G32" s="251"/>
      <c r="H32" s="251"/>
      <c r="I32" s="251"/>
      <c r="J32" s="251"/>
      <c r="K32" s="247"/>
    </row>
    <row r="33" spans="2:11" s="1" customFormat="1" ht="15" customHeight="1">
      <c r="B33" s="250"/>
      <c r="C33" s="251"/>
      <c r="D33" s="373" t="s">
        <v>1140</v>
      </c>
      <c r="E33" s="373"/>
      <c r="F33" s="373"/>
      <c r="G33" s="373"/>
      <c r="H33" s="373"/>
      <c r="I33" s="373"/>
      <c r="J33" s="373"/>
      <c r="K33" s="247"/>
    </row>
    <row r="34" spans="2:11" s="1" customFormat="1" ht="15" customHeight="1">
      <c r="B34" s="250"/>
      <c r="C34" s="251"/>
      <c r="D34" s="373" t="s">
        <v>1141</v>
      </c>
      <c r="E34" s="373"/>
      <c r="F34" s="373"/>
      <c r="G34" s="373"/>
      <c r="H34" s="373"/>
      <c r="I34" s="373"/>
      <c r="J34" s="373"/>
      <c r="K34" s="247"/>
    </row>
    <row r="35" spans="2:11" s="1" customFormat="1" ht="15" customHeight="1">
      <c r="B35" s="250"/>
      <c r="C35" s="251"/>
      <c r="D35" s="373" t="s">
        <v>1142</v>
      </c>
      <c r="E35" s="373"/>
      <c r="F35" s="373"/>
      <c r="G35" s="373"/>
      <c r="H35" s="373"/>
      <c r="I35" s="373"/>
      <c r="J35" s="373"/>
      <c r="K35" s="247"/>
    </row>
    <row r="36" spans="2:11" s="1" customFormat="1" ht="15" customHeight="1">
      <c r="B36" s="250"/>
      <c r="C36" s="251"/>
      <c r="D36" s="249"/>
      <c r="E36" s="252" t="s">
        <v>109</v>
      </c>
      <c r="F36" s="249"/>
      <c r="G36" s="373" t="s">
        <v>1143</v>
      </c>
      <c r="H36" s="373"/>
      <c r="I36" s="373"/>
      <c r="J36" s="373"/>
      <c r="K36" s="247"/>
    </row>
    <row r="37" spans="2:11" s="1" customFormat="1" ht="30.75" customHeight="1">
      <c r="B37" s="250"/>
      <c r="C37" s="251"/>
      <c r="D37" s="249"/>
      <c r="E37" s="252" t="s">
        <v>1144</v>
      </c>
      <c r="F37" s="249"/>
      <c r="G37" s="373" t="s">
        <v>1145</v>
      </c>
      <c r="H37" s="373"/>
      <c r="I37" s="373"/>
      <c r="J37" s="373"/>
      <c r="K37" s="247"/>
    </row>
    <row r="38" spans="2:11" s="1" customFormat="1" ht="15" customHeight="1">
      <c r="B38" s="250"/>
      <c r="C38" s="251"/>
      <c r="D38" s="249"/>
      <c r="E38" s="252" t="s">
        <v>59</v>
      </c>
      <c r="F38" s="249"/>
      <c r="G38" s="373" t="s">
        <v>1146</v>
      </c>
      <c r="H38" s="373"/>
      <c r="I38" s="373"/>
      <c r="J38" s="373"/>
      <c r="K38" s="247"/>
    </row>
    <row r="39" spans="2:11" s="1" customFormat="1" ht="15" customHeight="1">
      <c r="B39" s="250"/>
      <c r="C39" s="251"/>
      <c r="D39" s="249"/>
      <c r="E39" s="252" t="s">
        <v>60</v>
      </c>
      <c r="F39" s="249"/>
      <c r="G39" s="373" t="s">
        <v>1147</v>
      </c>
      <c r="H39" s="373"/>
      <c r="I39" s="373"/>
      <c r="J39" s="373"/>
      <c r="K39" s="247"/>
    </row>
    <row r="40" spans="2:11" s="1" customFormat="1" ht="15" customHeight="1">
      <c r="B40" s="250"/>
      <c r="C40" s="251"/>
      <c r="D40" s="249"/>
      <c r="E40" s="252" t="s">
        <v>110</v>
      </c>
      <c r="F40" s="249"/>
      <c r="G40" s="373" t="s">
        <v>1148</v>
      </c>
      <c r="H40" s="373"/>
      <c r="I40" s="373"/>
      <c r="J40" s="373"/>
      <c r="K40" s="247"/>
    </row>
    <row r="41" spans="2:11" s="1" customFormat="1" ht="15" customHeight="1">
      <c r="B41" s="250"/>
      <c r="C41" s="251"/>
      <c r="D41" s="249"/>
      <c r="E41" s="252" t="s">
        <v>111</v>
      </c>
      <c r="F41" s="249"/>
      <c r="G41" s="373" t="s">
        <v>1149</v>
      </c>
      <c r="H41" s="373"/>
      <c r="I41" s="373"/>
      <c r="J41" s="373"/>
      <c r="K41" s="247"/>
    </row>
    <row r="42" spans="2:11" s="1" customFormat="1" ht="15" customHeight="1">
      <c r="B42" s="250"/>
      <c r="C42" s="251"/>
      <c r="D42" s="249"/>
      <c r="E42" s="252" t="s">
        <v>1150</v>
      </c>
      <c r="F42" s="249"/>
      <c r="G42" s="373" t="s">
        <v>1151</v>
      </c>
      <c r="H42" s="373"/>
      <c r="I42" s="373"/>
      <c r="J42" s="373"/>
      <c r="K42" s="247"/>
    </row>
    <row r="43" spans="2:11" s="1" customFormat="1" ht="15" customHeight="1">
      <c r="B43" s="250"/>
      <c r="C43" s="251"/>
      <c r="D43" s="249"/>
      <c r="E43" s="252"/>
      <c r="F43" s="249"/>
      <c r="G43" s="373" t="s">
        <v>1152</v>
      </c>
      <c r="H43" s="373"/>
      <c r="I43" s="373"/>
      <c r="J43" s="373"/>
      <c r="K43" s="247"/>
    </row>
    <row r="44" spans="2:11" s="1" customFormat="1" ht="15" customHeight="1">
      <c r="B44" s="250"/>
      <c r="C44" s="251"/>
      <c r="D44" s="249"/>
      <c r="E44" s="252" t="s">
        <v>1153</v>
      </c>
      <c r="F44" s="249"/>
      <c r="G44" s="373" t="s">
        <v>1154</v>
      </c>
      <c r="H44" s="373"/>
      <c r="I44" s="373"/>
      <c r="J44" s="373"/>
      <c r="K44" s="247"/>
    </row>
    <row r="45" spans="2:11" s="1" customFormat="1" ht="15" customHeight="1">
      <c r="B45" s="250"/>
      <c r="C45" s="251"/>
      <c r="D45" s="249"/>
      <c r="E45" s="252" t="s">
        <v>113</v>
      </c>
      <c r="F45" s="249"/>
      <c r="G45" s="373" t="s">
        <v>1155</v>
      </c>
      <c r="H45" s="373"/>
      <c r="I45" s="373"/>
      <c r="J45" s="373"/>
      <c r="K45" s="247"/>
    </row>
    <row r="46" spans="2:11" s="1" customFormat="1" ht="12.75" customHeight="1">
      <c r="B46" s="250"/>
      <c r="C46" s="251"/>
      <c r="D46" s="249"/>
      <c r="E46" s="249"/>
      <c r="F46" s="249"/>
      <c r="G46" s="249"/>
      <c r="H46" s="249"/>
      <c r="I46" s="249"/>
      <c r="J46" s="249"/>
      <c r="K46" s="247"/>
    </row>
    <row r="47" spans="2:11" s="1" customFormat="1" ht="15" customHeight="1">
      <c r="B47" s="250"/>
      <c r="C47" s="251"/>
      <c r="D47" s="373" t="s">
        <v>1156</v>
      </c>
      <c r="E47" s="373"/>
      <c r="F47" s="373"/>
      <c r="G47" s="373"/>
      <c r="H47" s="373"/>
      <c r="I47" s="373"/>
      <c r="J47" s="373"/>
      <c r="K47" s="247"/>
    </row>
    <row r="48" spans="2:11" s="1" customFormat="1" ht="15" customHeight="1">
      <c r="B48" s="250"/>
      <c r="C48" s="251"/>
      <c r="D48" s="251"/>
      <c r="E48" s="373" t="s">
        <v>1157</v>
      </c>
      <c r="F48" s="373"/>
      <c r="G48" s="373"/>
      <c r="H48" s="373"/>
      <c r="I48" s="373"/>
      <c r="J48" s="373"/>
      <c r="K48" s="247"/>
    </row>
    <row r="49" spans="2:11" s="1" customFormat="1" ht="15" customHeight="1">
      <c r="B49" s="250"/>
      <c r="C49" s="251"/>
      <c r="D49" s="251"/>
      <c r="E49" s="373" t="s">
        <v>1158</v>
      </c>
      <c r="F49" s="373"/>
      <c r="G49" s="373"/>
      <c r="H49" s="373"/>
      <c r="I49" s="373"/>
      <c r="J49" s="373"/>
      <c r="K49" s="247"/>
    </row>
    <row r="50" spans="2:11" s="1" customFormat="1" ht="15" customHeight="1">
      <c r="B50" s="250"/>
      <c r="C50" s="251"/>
      <c r="D50" s="251"/>
      <c r="E50" s="373" t="s">
        <v>1159</v>
      </c>
      <c r="F50" s="373"/>
      <c r="G50" s="373"/>
      <c r="H50" s="373"/>
      <c r="I50" s="373"/>
      <c r="J50" s="373"/>
      <c r="K50" s="247"/>
    </row>
    <row r="51" spans="2:11" s="1" customFormat="1" ht="15" customHeight="1">
      <c r="B51" s="250"/>
      <c r="C51" s="251"/>
      <c r="D51" s="373" t="s">
        <v>1160</v>
      </c>
      <c r="E51" s="373"/>
      <c r="F51" s="373"/>
      <c r="G51" s="373"/>
      <c r="H51" s="373"/>
      <c r="I51" s="373"/>
      <c r="J51" s="373"/>
      <c r="K51" s="247"/>
    </row>
    <row r="52" spans="2:11" s="1" customFormat="1" ht="25.5" customHeight="1">
      <c r="B52" s="246"/>
      <c r="C52" s="374" t="s">
        <v>1161</v>
      </c>
      <c r="D52" s="374"/>
      <c r="E52" s="374"/>
      <c r="F52" s="374"/>
      <c r="G52" s="374"/>
      <c r="H52" s="374"/>
      <c r="I52" s="374"/>
      <c r="J52" s="374"/>
      <c r="K52" s="247"/>
    </row>
    <row r="53" spans="2:11" s="1" customFormat="1" ht="5.25" customHeight="1">
      <c r="B53" s="246"/>
      <c r="C53" s="248"/>
      <c r="D53" s="248"/>
      <c r="E53" s="248"/>
      <c r="F53" s="248"/>
      <c r="G53" s="248"/>
      <c r="H53" s="248"/>
      <c r="I53" s="248"/>
      <c r="J53" s="248"/>
      <c r="K53" s="247"/>
    </row>
    <row r="54" spans="2:11" s="1" customFormat="1" ht="15" customHeight="1">
      <c r="B54" s="246"/>
      <c r="C54" s="373" t="s">
        <v>1162</v>
      </c>
      <c r="D54" s="373"/>
      <c r="E54" s="373"/>
      <c r="F54" s="373"/>
      <c r="G54" s="373"/>
      <c r="H54" s="373"/>
      <c r="I54" s="373"/>
      <c r="J54" s="373"/>
      <c r="K54" s="247"/>
    </row>
    <row r="55" spans="2:11" s="1" customFormat="1" ht="15" customHeight="1">
      <c r="B55" s="246"/>
      <c r="C55" s="373" t="s">
        <v>1163</v>
      </c>
      <c r="D55" s="373"/>
      <c r="E55" s="373"/>
      <c r="F55" s="373"/>
      <c r="G55" s="373"/>
      <c r="H55" s="373"/>
      <c r="I55" s="373"/>
      <c r="J55" s="373"/>
      <c r="K55" s="247"/>
    </row>
    <row r="56" spans="2:11" s="1" customFormat="1" ht="12.75" customHeight="1">
      <c r="B56" s="246"/>
      <c r="C56" s="249"/>
      <c r="D56" s="249"/>
      <c r="E56" s="249"/>
      <c r="F56" s="249"/>
      <c r="G56" s="249"/>
      <c r="H56" s="249"/>
      <c r="I56" s="249"/>
      <c r="J56" s="249"/>
      <c r="K56" s="247"/>
    </row>
    <row r="57" spans="2:11" s="1" customFormat="1" ht="15" customHeight="1">
      <c r="B57" s="246"/>
      <c r="C57" s="373" t="s">
        <v>1164</v>
      </c>
      <c r="D57" s="373"/>
      <c r="E57" s="373"/>
      <c r="F57" s="373"/>
      <c r="G57" s="373"/>
      <c r="H57" s="373"/>
      <c r="I57" s="373"/>
      <c r="J57" s="373"/>
      <c r="K57" s="247"/>
    </row>
    <row r="58" spans="2:11" s="1" customFormat="1" ht="15" customHeight="1">
      <c r="B58" s="246"/>
      <c r="C58" s="251"/>
      <c r="D58" s="373" t="s">
        <v>1165</v>
      </c>
      <c r="E58" s="373"/>
      <c r="F58" s="373"/>
      <c r="G58" s="373"/>
      <c r="H58" s="373"/>
      <c r="I58" s="373"/>
      <c r="J58" s="373"/>
      <c r="K58" s="247"/>
    </row>
    <row r="59" spans="2:11" s="1" customFormat="1" ht="15" customHeight="1">
      <c r="B59" s="246"/>
      <c r="C59" s="251"/>
      <c r="D59" s="373" t="s">
        <v>1166</v>
      </c>
      <c r="E59" s="373"/>
      <c r="F59" s="373"/>
      <c r="G59" s="373"/>
      <c r="H59" s="373"/>
      <c r="I59" s="373"/>
      <c r="J59" s="373"/>
      <c r="K59" s="247"/>
    </row>
    <row r="60" spans="2:11" s="1" customFormat="1" ht="15" customHeight="1">
      <c r="B60" s="246"/>
      <c r="C60" s="251"/>
      <c r="D60" s="373" t="s">
        <v>1167</v>
      </c>
      <c r="E60" s="373"/>
      <c r="F60" s="373"/>
      <c r="G60" s="373"/>
      <c r="H60" s="373"/>
      <c r="I60" s="373"/>
      <c r="J60" s="373"/>
      <c r="K60" s="247"/>
    </row>
    <row r="61" spans="2:11" s="1" customFormat="1" ht="15" customHeight="1">
      <c r="B61" s="246"/>
      <c r="C61" s="251"/>
      <c r="D61" s="373" t="s">
        <v>1168</v>
      </c>
      <c r="E61" s="373"/>
      <c r="F61" s="373"/>
      <c r="G61" s="373"/>
      <c r="H61" s="373"/>
      <c r="I61" s="373"/>
      <c r="J61" s="373"/>
      <c r="K61" s="247"/>
    </row>
    <row r="62" spans="2:11" s="1" customFormat="1" ht="15" customHeight="1">
      <c r="B62" s="246"/>
      <c r="C62" s="251"/>
      <c r="D62" s="375" t="s">
        <v>1169</v>
      </c>
      <c r="E62" s="375"/>
      <c r="F62" s="375"/>
      <c r="G62" s="375"/>
      <c r="H62" s="375"/>
      <c r="I62" s="375"/>
      <c r="J62" s="375"/>
      <c r="K62" s="247"/>
    </row>
    <row r="63" spans="2:11" s="1" customFormat="1" ht="15" customHeight="1">
      <c r="B63" s="246"/>
      <c r="C63" s="251"/>
      <c r="D63" s="373" t="s">
        <v>1170</v>
      </c>
      <c r="E63" s="373"/>
      <c r="F63" s="373"/>
      <c r="G63" s="373"/>
      <c r="H63" s="373"/>
      <c r="I63" s="373"/>
      <c r="J63" s="373"/>
      <c r="K63" s="247"/>
    </row>
    <row r="64" spans="2:11" s="1" customFormat="1" ht="12.75" customHeight="1">
      <c r="B64" s="246"/>
      <c r="C64" s="251"/>
      <c r="D64" s="251"/>
      <c r="E64" s="254"/>
      <c r="F64" s="251"/>
      <c r="G64" s="251"/>
      <c r="H64" s="251"/>
      <c r="I64" s="251"/>
      <c r="J64" s="251"/>
      <c r="K64" s="247"/>
    </row>
    <row r="65" spans="2:11" s="1" customFormat="1" ht="15" customHeight="1">
      <c r="B65" s="246"/>
      <c r="C65" s="251"/>
      <c r="D65" s="373" t="s">
        <v>1171</v>
      </c>
      <c r="E65" s="373"/>
      <c r="F65" s="373"/>
      <c r="G65" s="373"/>
      <c r="H65" s="373"/>
      <c r="I65" s="373"/>
      <c r="J65" s="373"/>
      <c r="K65" s="247"/>
    </row>
    <row r="66" spans="2:11" s="1" customFormat="1" ht="15" customHeight="1">
      <c r="B66" s="246"/>
      <c r="C66" s="251"/>
      <c r="D66" s="375" t="s">
        <v>1172</v>
      </c>
      <c r="E66" s="375"/>
      <c r="F66" s="375"/>
      <c r="G66" s="375"/>
      <c r="H66" s="375"/>
      <c r="I66" s="375"/>
      <c r="J66" s="375"/>
      <c r="K66" s="247"/>
    </row>
    <row r="67" spans="2:11" s="1" customFormat="1" ht="15" customHeight="1">
      <c r="B67" s="246"/>
      <c r="C67" s="251"/>
      <c r="D67" s="373" t="s">
        <v>1173</v>
      </c>
      <c r="E67" s="373"/>
      <c r="F67" s="373"/>
      <c r="G67" s="373"/>
      <c r="H67" s="373"/>
      <c r="I67" s="373"/>
      <c r="J67" s="373"/>
      <c r="K67" s="247"/>
    </row>
    <row r="68" spans="2:11" s="1" customFormat="1" ht="15" customHeight="1">
      <c r="B68" s="246"/>
      <c r="C68" s="251"/>
      <c r="D68" s="373" t="s">
        <v>1174</v>
      </c>
      <c r="E68" s="373"/>
      <c r="F68" s="373"/>
      <c r="G68" s="373"/>
      <c r="H68" s="373"/>
      <c r="I68" s="373"/>
      <c r="J68" s="373"/>
      <c r="K68" s="247"/>
    </row>
    <row r="69" spans="2:11" s="1" customFormat="1" ht="15" customHeight="1">
      <c r="B69" s="246"/>
      <c r="C69" s="251"/>
      <c r="D69" s="373" t="s">
        <v>1175</v>
      </c>
      <c r="E69" s="373"/>
      <c r="F69" s="373"/>
      <c r="G69" s="373"/>
      <c r="H69" s="373"/>
      <c r="I69" s="373"/>
      <c r="J69" s="373"/>
      <c r="K69" s="247"/>
    </row>
    <row r="70" spans="2:11" s="1" customFormat="1" ht="15" customHeight="1">
      <c r="B70" s="246"/>
      <c r="C70" s="251"/>
      <c r="D70" s="373" t="s">
        <v>1176</v>
      </c>
      <c r="E70" s="373"/>
      <c r="F70" s="373"/>
      <c r="G70" s="373"/>
      <c r="H70" s="373"/>
      <c r="I70" s="373"/>
      <c r="J70" s="373"/>
      <c r="K70" s="247"/>
    </row>
    <row r="71" spans="2:11" s="1" customFormat="1" ht="12.75" customHeight="1">
      <c r="B71" s="255"/>
      <c r="C71" s="256"/>
      <c r="D71" s="256"/>
      <c r="E71" s="256"/>
      <c r="F71" s="256"/>
      <c r="G71" s="256"/>
      <c r="H71" s="256"/>
      <c r="I71" s="256"/>
      <c r="J71" s="256"/>
      <c r="K71" s="257"/>
    </row>
    <row r="72" spans="2:11" s="1" customFormat="1" ht="18.75" customHeight="1">
      <c r="B72" s="258"/>
      <c r="C72" s="258"/>
      <c r="D72" s="258"/>
      <c r="E72" s="258"/>
      <c r="F72" s="258"/>
      <c r="G72" s="258"/>
      <c r="H72" s="258"/>
      <c r="I72" s="258"/>
      <c r="J72" s="258"/>
      <c r="K72" s="259"/>
    </row>
    <row r="73" spans="2:11" s="1" customFormat="1" ht="18.75" customHeight="1">
      <c r="B73" s="259"/>
      <c r="C73" s="259"/>
      <c r="D73" s="259"/>
      <c r="E73" s="259"/>
      <c r="F73" s="259"/>
      <c r="G73" s="259"/>
      <c r="H73" s="259"/>
      <c r="I73" s="259"/>
      <c r="J73" s="259"/>
      <c r="K73" s="259"/>
    </row>
    <row r="74" spans="2:11" s="1" customFormat="1" ht="7.5" customHeight="1">
      <c r="B74" s="260"/>
      <c r="C74" s="261"/>
      <c r="D74" s="261"/>
      <c r="E74" s="261"/>
      <c r="F74" s="261"/>
      <c r="G74" s="261"/>
      <c r="H74" s="261"/>
      <c r="I74" s="261"/>
      <c r="J74" s="261"/>
      <c r="K74" s="262"/>
    </row>
    <row r="75" spans="2:11" s="1" customFormat="1" ht="45" customHeight="1">
      <c r="B75" s="263"/>
      <c r="C75" s="368" t="s">
        <v>1177</v>
      </c>
      <c r="D75" s="368"/>
      <c r="E75" s="368"/>
      <c r="F75" s="368"/>
      <c r="G75" s="368"/>
      <c r="H75" s="368"/>
      <c r="I75" s="368"/>
      <c r="J75" s="368"/>
      <c r="K75" s="264"/>
    </row>
    <row r="76" spans="2:11" s="1" customFormat="1" ht="17.25" customHeight="1">
      <c r="B76" s="263"/>
      <c r="C76" s="265" t="s">
        <v>1178</v>
      </c>
      <c r="D76" s="265"/>
      <c r="E76" s="265"/>
      <c r="F76" s="265" t="s">
        <v>1179</v>
      </c>
      <c r="G76" s="266"/>
      <c r="H76" s="265" t="s">
        <v>60</v>
      </c>
      <c r="I76" s="265" t="s">
        <v>63</v>
      </c>
      <c r="J76" s="265" t="s">
        <v>1180</v>
      </c>
      <c r="K76" s="264"/>
    </row>
    <row r="77" spans="2:11" s="1" customFormat="1" ht="17.25" customHeight="1">
      <c r="B77" s="263"/>
      <c r="C77" s="267" t="s">
        <v>1181</v>
      </c>
      <c r="D77" s="267"/>
      <c r="E77" s="267"/>
      <c r="F77" s="268" t="s">
        <v>1182</v>
      </c>
      <c r="G77" s="269"/>
      <c r="H77" s="267"/>
      <c r="I77" s="267"/>
      <c r="J77" s="267" t="s">
        <v>1183</v>
      </c>
      <c r="K77" s="264"/>
    </row>
    <row r="78" spans="2:11" s="1" customFormat="1" ht="5.25" customHeight="1">
      <c r="B78" s="263"/>
      <c r="C78" s="270"/>
      <c r="D78" s="270"/>
      <c r="E78" s="270"/>
      <c r="F78" s="270"/>
      <c r="G78" s="271"/>
      <c r="H78" s="270"/>
      <c r="I78" s="270"/>
      <c r="J78" s="270"/>
      <c r="K78" s="264"/>
    </row>
    <row r="79" spans="2:11" s="1" customFormat="1" ht="15" customHeight="1">
      <c r="B79" s="263"/>
      <c r="C79" s="252" t="s">
        <v>59</v>
      </c>
      <c r="D79" s="270"/>
      <c r="E79" s="270"/>
      <c r="F79" s="272" t="s">
        <v>1184</v>
      </c>
      <c r="G79" s="271"/>
      <c r="H79" s="252" t="s">
        <v>1185</v>
      </c>
      <c r="I79" s="252" t="s">
        <v>1186</v>
      </c>
      <c r="J79" s="252">
        <v>20</v>
      </c>
      <c r="K79" s="264"/>
    </row>
    <row r="80" spans="2:11" s="1" customFormat="1" ht="15" customHeight="1">
      <c r="B80" s="263"/>
      <c r="C80" s="252" t="s">
        <v>1187</v>
      </c>
      <c r="D80" s="252"/>
      <c r="E80" s="252"/>
      <c r="F80" s="272" t="s">
        <v>1184</v>
      </c>
      <c r="G80" s="271"/>
      <c r="H80" s="252" t="s">
        <v>1188</v>
      </c>
      <c r="I80" s="252" t="s">
        <v>1186</v>
      </c>
      <c r="J80" s="252">
        <v>120</v>
      </c>
      <c r="K80" s="264"/>
    </row>
    <row r="81" spans="2:11" s="1" customFormat="1" ht="15" customHeight="1">
      <c r="B81" s="273"/>
      <c r="C81" s="252" t="s">
        <v>1189</v>
      </c>
      <c r="D81" s="252"/>
      <c r="E81" s="252"/>
      <c r="F81" s="272" t="s">
        <v>1190</v>
      </c>
      <c r="G81" s="271"/>
      <c r="H81" s="252" t="s">
        <v>1191</v>
      </c>
      <c r="I81" s="252" t="s">
        <v>1186</v>
      </c>
      <c r="J81" s="252">
        <v>50</v>
      </c>
      <c r="K81" s="264"/>
    </row>
    <row r="82" spans="2:11" s="1" customFormat="1" ht="15" customHeight="1">
      <c r="B82" s="273"/>
      <c r="C82" s="252" t="s">
        <v>1192</v>
      </c>
      <c r="D82" s="252"/>
      <c r="E82" s="252"/>
      <c r="F82" s="272" t="s">
        <v>1184</v>
      </c>
      <c r="G82" s="271"/>
      <c r="H82" s="252" t="s">
        <v>1193</v>
      </c>
      <c r="I82" s="252" t="s">
        <v>1194</v>
      </c>
      <c r="J82" s="252"/>
      <c r="K82" s="264"/>
    </row>
    <row r="83" spans="2:11" s="1" customFormat="1" ht="15" customHeight="1">
      <c r="B83" s="273"/>
      <c r="C83" s="274" t="s">
        <v>1195</v>
      </c>
      <c r="D83" s="274"/>
      <c r="E83" s="274"/>
      <c r="F83" s="275" t="s">
        <v>1190</v>
      </c>
      <c r="G83" s="274"/>
      <c r="H83" s="274" t="s">
        <v>1196</v>
      </c>
      <c r="I83" s="274" t="s">
        <v>1186</v>
      </c>
      <c r="J83" s="274">
        <v>15</v>
      </c>
      <c r="K83" s="264"/>
    </row>
    <row r="84" spans="2:11" s="1" customFormat="1" ht="15" customHeight="1">
      <c r="B84" s="273"/>
      <c r="C84" s="274" t="s">
        <v>1197</v>
      </c>
      <c r="D84" s="274"/>
      <c r="E84" s="274"/>
      <c r="F84" s="275" t="s">
        <v>1190</v>
      </c>
      <c r="G84" s="274"/>
      <c r="H84" s="274" t="s">
        <v>1198</v>
      </c>
      <c r="I84" s="274" t="s">
        <v>1186</v>
      </c>
      <c r="J84" s="274">
        <v>15</v>
      </c>
      <c r="K84" s="264"/>
    </row>
    <row r="85" spans="2:11" s="1" customFormat="1" ht="15" customHeight="1">
      <c r="B85" s="273"/>
      <c r="C85" s="274" t="s">
        <v>1199</v>
      </c>
      <c r="D85" s="274"/>
      <c r="E85" s="274"/>
      <c r="F85" s="275" t="s">
        <v>1190</v>
      </c>
      <c r="G85" s="274"/>
      <c r="H85" s="274" t="s">
        <v>1200</v>
      </c>
      <c r="I85" s="274" t="s">
        <v>1186</v>
      </c>
      <c r="J85" s="274">
        <v>20</v>
      </c>
      <c r="K85" s="264"/>
    </row>
    <row r="86" spans="2:11" s="1" customFormat="1" ht="15" customHeight="1">
      <c r="B86" s="273"/>
      <c r="C86" s="274" t="s">
        <v>1201</v>
      </c>
      <c r="D86" s="274"/>
      <c r="E86" s="274"/>
      <c r="F86" s="275" t="s">
        <v>1190</v>
      </c>
      <c r="G86" s="274"/>
      <c r="H86" s="274" t="s">
        <v>1202</v>
      </c>
      <c r="I86" s="274" t="s">
        <v>1186</v>
      </c>
      <c r="J86" s="274">
        <v>20</v>
      </c>
      <c r="K86" s="264"/>
    </row>
    <row r="87" spans="2:11" s="1" customFormat="1" ht="15" customHeight="1">
      <c r="B87" s="273"/>
      <c r="C87" s="252" t="s">
        <v>1203</v>
      </c>
      <c r="D87" s="252"/>
      <c r="E87" s="252"/>
      <c r="F87" s="272" t="s">
        <v>1190</v>
      </c>
      <c r="G87" s="271"/>
      <c r="H87" s="252" t="s">
        <v>1204</v>
      </c>
      <c r="I87" s="252" t="s">
        <v>1186</v>
      </c>
      <c r="J87" s="252">
        <v>50</v>
      </c>
      <c r="K87" s="264"/>
    </row>
    <row r="88" spans="2:11" s="1" customFormat="1" ht="15" customHeight="1">
      <c r="B88" s="273"/>
      <c r="C88" s="252" t="s">
        <v>1205</v>
      </c>
      <c r="D88" s="252"/>
      <c r="E88" s="252"/>
      <c r="F88" s="272" t="s">
        <v>1190</v>
      </c>
      <c r="G88" s="271"/>
      <c r="H88" s="252" t="s">
        <v>1206</v>
      </c>
      <c r="I88" s="252" t="s">
        <v>1186</v>
      </c>
      <c r="J88" s="252">
        <v>20</v>
      </c>
      <c r="K88" s="264"/>
    </row>
    <row r="89" spans="2:11" s="1" customFormat="1" ht="15" customHeight="1">
      <c r="B89" s="273"/>
      <c r="C89" s="252" t="s">
        <v>1207</v>
      </c>
      <c r="D89" s="252"/>
      <c r="E89" s="252"/>
      <c r="F89" s="272" t="s">
        <v>1190</v>
      </c>
      <c r="G89" s="271"/>
      <c r="H89" s="252" t="s">
        <v>1208</v>
      </c>
      <c r="I89" s="252" t="s">
        <v>1186</v>
      </c>
      <c r="J89" s="252">
        <v>20</v>
      </c>
      <c r="K89" s="264"/>
    </row>
    <row r="90" spans="2:11" s="1" customFormat="1" ht="15" customHeight="1">
      <c r="B90" s="273"/>
      <c r="C90" s="252" t="s">
        <v>1209</v>
      </c>
      <c r="D90" s="252"/>
      <c r="E90" s="252"/>
      <c r="F90" s="272" t="s">
        <v>1190</v>
      </c>
      <c r="G90" s="271"/>
      <c r="H90" s="252" t="s">
        <v>1210</v>
      </c>
      <c r="I90" s="252" t="s">
        <v>1186</v>
      </c>
      <c r="J90" s="252">
        <v>50</v>
      </c>
      <c r="K90" s="264"/>
    </row>
    <row r="91" spans="2:11" s="1" customFormat="1" ht="15" customHeight="1">
      <c r="B91" s="273"/>
      <c r="C91" s="252" t="s">
        <v>1211</v>
      </c>
      <c r="D91" s="252"/>
      <c r="E91" s="252"/>
      <c r="F91" s="272" t="s">
        <v>1190</v>
      </c>
      <c r="G91" s="271"/>
      <c r="H91" s="252" t="s">
        <v>1211</v>
      </c>
      <c r="I91" s="252" t="s">
        <v>1186</v>
      </c>
      <c r="J91" s="252">
        <v>50</v>
      </c>
      <c r="K91" s="264"/>
    </row>
    <row r="92" spans="2:11" s="1" customFormat="1" ht="15" customHeight="1">
      <c r="B92" s="273"/>
      <c r="C92" s="252" t="s">
        <v>1212</v>
      </c>
      <c r="D92" s="252"/>
      <c r="E92" s="252"/>
      <c r="F92" s="272" t="s">
        <v>1190</v>
      </c>
      <c r="G92" s="271"/>
      <c r="H92" s="252" t="s">
        <v>1213</v>
      </c>
      <c r="I92" s="252" t="s">
        <v>1186</v>
      </c>
      <c r="J92" s="252">
        <v>255</v>
      </c>
      <c r="K92" s="264"/>
    </row>
    <row r="93" spans="2:11" s="1" customFormat="1" ht="15" customHeight="1">
      <c r="B93" s="273"/>
      <c r="C93" s="252" t="s">
        <v>1214</v>
      </c>
      <c r="D93" s="252"/>
      <c r="E93" s="252"/>
      <c r="F93" s="272" t="s">
        <v>1184</v>
      </c>
      <c r="G93" s="271"/>
      <c r="H93" s="252" t="s">
        <v>1215</v>
      </c>
      <c r="I93" s="252" t="s">
        <v>1216</v>
      </c>
      <c r="J93" s="252"/>
      <c r="K93" s="264"/>
    </row>
    <row r="94" spans="2:11" s="1" customFormat="1" ht="15" customHeight="1">
      <c r="B94" s="273"/>
      <c r="C94" s="252" t="s">
        <v>1217</v>
      </c>
      <c r="D94" s="252"/>
      <c r="E94" s="252"/>
      <c r="F94" s="272" t="s">
        <v>1184</v>
      </c>
      <c r="G94" s="271"/>
      <c r="H94" s="252" t="s">
        <v>1218</v>
      </c>
      <c r="I94" s="252" t="s">
        <v>1219</v>
      </c>
      <c r="J94" s="252"/>
      <c r="K94" s="264"/>
    </row>
    <row r="95" spans="2:11" s="1" customFormat="1" ht="15" customHeight="1">
      <c r="B95" s="273"/>
      <c r="C95" s="252" t="s">
        <v>1220</v>
      </c>
      <c r="D95" s="252"/>
      <c r="E95" s="252"/>
      <c r="F95" s="272" t="s">
        <v>1184</v>
      </c>
      <c r="G95" s="271"/>
      <c r="H95" s="252" t="s">
        <v>1220</v>
      </c>
      <c r="I95" s="252" t="s">
        <v>1219</v>
      </c>
      <c r="J95" s="252"/>
      <c r="K95" s="264"/>
    </row>
    <row r="96" spans="2:11" s="1" customFormat="1" ht="15" customHeight="1">
      <c r="B96" s="273"/>
      <c r="C96" s="252" t="s">
        <v>44</v>
      </c>
      <c r="D96" s="252"/>
      <c r="E96" s="252"/>
      <c r="F96" s="272" t="s">
        <v>1184</v>
      </c>
      <c r="G96" s="271"/>
      <c r="H96" s="252" t="s">
        <v>1221</v>
      </c>
      <c r="I96" s="252" t="s">
        <v>1219</v>
      </c>
      <c r="J96" s="252"/>
      <c r="K96" s="264"/>
    </row>
    <row r="97" spans="2:11" s="1" customFormat="1" ht="15" customHeight="1">
      <c r="B97" s="273"/>
      <c r="C97" s="252" t="s">
        <v>54</v>
      </c>
      <c r="D97" s="252"/>
      <c r="E97" s="252"/>
      <c r="F97" s="272" t="s">
        <v>1184</v>
      </c>
      <c r="G97" s="271"/>
      <c r="H97" s="252" t="s">
        <v>1222</v>
      </c>
      <c r="I97" s="252" t="s">
        <v>1219</v>
      </c>
      <c r="J97" s="252"/>
      <c r="K97" s="264"/>
    </row>
    <row r="98" spans="2:11" s="1" customFormat="1" ht="15" customHeight="1">
      <c r="B98" s="276"/>
      <c r="C98" s="277"/>
      <c r="D98" s="277"/>
      <c r="E98" s="277"/>
      <c r="F98" s="277"/>
      <c r="G98" s="277"/>
      <c r="H98" s="277"/>
      <c r="I98" s="277"/>
      <c r="J98" s="277"/>
      <c r="K98" s="278"/>
    </row>
    <row r="99" spans="2:11" s="1" customFormat="1" ht="18.75" customHeight="1">
      <c r="B99" s="279"/>
      <c r="C99" s="280"/>
      <c r="D99" s="280"/>
      <c r="E99" s="280"/>
      <c r="F99" s="280"/>
      <c r="G99" s="280"/>
      <c r="H99" s="280"/>
      <c r="I99" s="280"/>
      <c r="J99" s="280"/>
      <c r="K99" s="279"/>
    </row>
    <row r="100" spans="2:11" s="1" customFormat="1" ht="18.75" customHeight="1">
      <c r="B100" s="259"/>
      <c r="C100" s="259"/>
      <c r="D100" s="259"/>
      <c r="E100" s="259"/>
      <c r="F100" s="259"/>
      <c r="G100" s="259"/>
      <c r="H100" s="259"/>
      <c r="I100" s="259"/>
      <c r="J100" s="259"/>
      <c r="K100" s="259"/>
    </row>
    <row r="101" spans="2:11" s="1" customFormat="1" ht="7.5" customHeight="1">
      <c r="B101" s="260"/>
      <c r="C101" s="261"/>
      <c r="D101" s="261"/>
      <c r="E101" s="261"/>
      <c r="F101" s="261"/>
      <c r="G101" s="261"/>
      <c r="H101" s="261"/>
      <c r="I101" s="261"/>
      <c r="J101" s="261"/>
      <c r="K101" s="262"/>
    </row>
    <row r="102" spans="2:11" s="1" customFormat="1" ht="45" customHeight="1">
      <c r="B102" s="263"/>
      <c r="C102" s="368" t="s">
        <v>1223</v>
      </c>
      <c r="D102" s="368"/>
      <c r="E102" s="368"/>
      <c r="F102" s="368"/>
      <c r="G102" s="368"/>
      <c r="H102" s="368"/>
      <c r="I102" s="368"/>
      <c r="J102" s="368"/>
      <c r="K102" s="264"/>
    </row>
    <row r="103" spans="2:11" s="1" customFormat="1" ht="17.25" customHeight="1">
      <c r="B103" s="263"/>
      <c r="C103" s="265" t="s">
        <v>1178</v>
      </c>
      <c r="D103" s="265"/>
      <c r="E103" s="265"/>
      <c r="F103" s="265" t="s">
        <v>1179</v>
      </c>
      <c r="G103" s="266"/>
      <c r="H103" s="265" t="s">
        <v>60</v>
      </c>
      <c r="I103" s="265" t="s">
        <v>63</v>
      </c>
      <c r="J103" s="265" t="s">
        <v>1180</v>
      </c>
      <c r="K103" s="264"/>
    </row>
    <row r="104" spans="2:11" s="1" customFormat="1" ht="17.25" customHeight="1">
      <c r="B104" s="263"/>
      <c r="C104" s="267" t="s">
        <v>1181</v>
      </c>
      <c r="D104" s="267"/>
      <c r="E104" s="267"/>
      <c r="F104" s="268" t="s">
        <v>1182</v>
      </c>
      <c r="G104" s="269"/>
      <c r="H104" s="267"/>
      <c r="I104" s="267"/>
      <c r="J104" s="267" t="s">
        <v>1183</v>
      </c>
      <c r="K104" s="264"/>
    </row>
    <row r="105" spans="2:11" s="1" customFormat="1" ht="5.25" customHeight="1">
      <c r="B105" s="263"/>
      <c r="C105" s="265"/>
      <c r="D105" s="265"/>
      <c r="E105" s="265"/>
      <c r="F105" s="265"/>
      <c r="G105" s="281"/>
      <c r="H105" s="265"/>
      <c r="I105" s="265"/>
      <c r="J105" s="265"/>
      <c r="K105" s="264"/>
    </row>
    <row r="106" spans="2:11" s="1" customFormat="1" ht="15" customHeight="1">
      <c r="B106" s="263"/>
      <c r="C106" s="252" t="s">
        <v>59</v>
      </c>
      <c r="D106" s="270"/>
      <c r="E106" s="270"/>
      <c r="F106" s="272" t="s">
        <v>1184</v>
      </c>
      <c r="G106" s="281"/>
      <c r="H106" s="252" t="s">
        <v>1224</v>
      </c>
      <c r="I106" s="252" t="s">
        <v>1186</v>
      </c>
      <c r="J106" s="252">
        <v>20</v>
      </c>
      <c r="K106" s="264"/>
    </row>
    <row r="107" spans="2:11" s="1" customFormat="1" ht="15" customHeight="1">
      <c r="B107" s="263"/>
      <c r="C107" s="252" t="s">
        <v>1187</v>
      </c>
      <c r="D107" s="252"/>
      <c r="E107" s="252"/>
      <c r="F107" s="272" t="s">
        <v>1184</v>
      </c>
      <c r="G107" s="252"/>
      <c r="H107" s="252" t="s">
        <v>1224</v>
      </c>
      <c r="I107" s="252" t="s">
        <v>1186</v>
      </c>
      <c r="J107" s="252">
        <v>120</v>
      </c>
      <c r="K107" s="264"/>
    </row>
    <row r="108" spans="2:11" s="1" customFormat="1" ht="15" customHeight="1">
      <c r="B108" s="273"/>
      <c r="C108" s="252" t="s">
        <v>1189</v>
      </c>
      <c r="D108" s="252"/>
      <c r="E108" s="252"/>
      <c r="F108" s="272" t="s">
        <v>1190</v>
      </c>
      <c r="G108" s="252"/>
      <c r="H108" s="252" t="s">
        <v>1224</v>
      </c>
      <c r="I108" s="252" t="s">
        <v>1186</v>
      </c>
      <c r="J108" s="252">
        <v>50</v>
      </c>
      <c r="K108" s="264"/>
    </row>
    <row r="109" spans="2:11" s="1" customFormat="1" ht="15" customHeight="1">
      <c r="B109" s="273"/>
      <c r="C109" s="252" t="s">
        <v>1192</v>
      </c>
      <c r="D109" s="252"/>
      <c r="E109" s="252"/>
      <c r="F109" s="272" t="s">
        <v>1184</v>
      </c>
      <c r="G109" s="252"/>
      <c r="H109" s="252" t="s">
        <v>1224</v>
      </c>
      <c r="I109" s="252" t="s">
        <v>1194</v>
      </c>
      <c r="J109" s="252"/>
      <c r="K109" s="264"/>
    </row>
    <row r="110" spans="2:11" s="1" customFormat="1" ht="15" customHeight="1">
      <c r="B110" s="273"/>
      <c r="C110" s="252" t="s">
        <v>1203</v>
      </c>
      <c r="D110" s="252"/>
      <c r="E110" s="252"/>
      <c r="F110" s="272" t="s">
        <v>1190</v>
      </c>
      <c r="G110" s="252"/>
      <c r="H110" s="252" t="s">
        <v>1224</v>
      </c>
      <c r="I110" s="252" t="s">
        <v>1186</v>
      </c>
      <c r="J110" s="252">
        <v>50</v>
      </c>
      <c r="K110" s="264"/>
    </row>
    <row r="111" spans="2:11" s="1" customFormat="1" ht="15" customHeight="1">
      <c r="B111" s="273"/>
      <c r="C111" s="252" t="s">
        <v>1211</v>
      </c>
      <c r="D111" s="252"/>
      <c r="E111" s="252"/>
      <c r="F111" s="272" t="s">
        <v>1190</v>
      </c>
      <c r="G111" s="252"/>
      <c r="H111" s="252" t="s">
        <v>1224</v>
      </c>
      <c r="I111" s="252" t="s">
        <v>1186</v>
      </c>
      <c r="J111" s="252">
        <v>50</v>
      </c>
      <c r="K111" s="264"/>
    </row>
    <row r="112" spans="2:11" s="1" customFormat="1" ht="15" customHeight="1">
      <c r="B112" s="273"/>
      <c r="C112" s="252" t="s">
        <v>1209</v>
      </c>
      <c r="D112" s="252"/>
      <c r="E112" s="252"/>
      <c r="F112" s="272" t="s">
        <v>1190</v>
      </c>
      <c r="G112" s="252"/>
      <c r="H112" s="252" t="s">
        <v>1224</v>
      </c>
      <c r="I112" s="252" t="s">
        <v>1186</v>
      </c>
      <c r="J112" s="252">
        <v>50</v>
      </c>
      <c r="K112" s="264"/>
    </row>
    <row r="113" spans="2:11" s="1" customFormat="1" ht="15" customHeight="1">
      <c r="B113" s="273"/>
      <c r="C113" s="252" t="s">
        <v>59</v>
      </c>
      <c r="D113" s="252"/>
      <c r="E113" s="252"/>
      <c r="F113" s="272" t="s">
        <v>1184</v>
      </c>
      <c r="G113" s="252"/>
      <c r="H113" s="252" t="s">
        <v>1225</v>
      </c>
      <c r="I113" s="252" t="s">
        <v>1186</v>
      </c>
      <c r="J113" s="252">
        <v>20</v>
      </c>
      <c r="K113" s="264"/>
    </row>
    <row r="114" spans="2:11" s="1" customFormat="1" ht="15" customHeight="1">
      <c r="B114" s="273"/>
      <c r="C114" s="252" t="s">
        <v>1226</v>
      </c>
      <c r="D114" s="252"/>
      <c r="E114" s="252"/>
      <c r="F114" s="272" t="s">
        <v>1184</v>
      </c>
      <c r="G114" s="252"/>
      <c r="H114" s="252" t="s">
        <v>1227</v>
      </c>
      <c r="I114" s="252" t="s">
        <v>1186</v>
      </c>
      <c r="J114" s="252">
        <v>120</v>
      </c>
      <c r="K114" s="264"/>
    </row>
    <row r="115" spans="2:11" s="1" customFormat="1" ht="15" customHeight="1">
      <c r="B115" s="273"/>
      <c r="C115" s="252" t="s">
        <v>44</v>
      </c>
      <c r="D115" s="252"/>
      <c r="E115" s="252"/>
      <c r="F115" s="272" t="s">
        <v>1184</v>
      </c>
      <c r="G115" s="252"/>
      <c r="H115" s="252" t="s">
        <v>1228</v>
      </c>
      <c r="I115" s="252" t="s">
        <v>1219</v>
      </c>
      <c r="J115" s="252"/>
      <c r="K115" s="264"/>
    </row>
    <row r="116" spans="2:11" s="1" customFormat="1" ht="15" customHeight="1">
      <c r="B116" s="273"/>
      <c r="C116" s="252" t="s">
        <v>54</v>
      </c>
      <c r="D116" s="252"/>
      <c r="E116" s="252"/>
      <c r="F116" s="272" t="s">
        <v>1184</v>
      </c>
      <c r="G116" s="252"/>
      <c r="H116" s="252" t="s">
        <v>1229</v>
      </c>
      <c r="I116" s="252" t="s">
        <v>1219</v>
      </c>
      <c r="J116" s="252"/>
      <c r="K116" s="264"/>
    </row>
    <row r="117" spans="2:11" s="1" customFormat="1" ht="15" customHeight="1">
      <c r="B117" s="273"/>
      <c r="C117" s="252" t="s">
        <v>63</v>
      </c>
      <c r="D117" s="252"/>
      <c r="E117" s="252"/>
      <c r="F117" s="272" t="s">
        <v>1184</v>
      </c>
      <c r="G117" s="252"/>
      <c r="H117" s="252" t="s">
        <v>1230</v>
      </c>
      <c r="I117" s="252" t="s">
        <v>1231</v>
      </c>
      <c r="J117" s="252"/>
      <c r="K117" s="264"/>
    </row>
    <row r="118" spans="2:11" s="1" customFormat="1" ht="15" customHeight="1">
      <c r="B118" s="276"/>
      <c r="C118" s="282"/>
      <c r="D118" s="282"/>
      <c r="E118" s="282"/>
      <c r="F118" s="282"/>
      <c r="G118" s="282"/>
      <c r="H118" s="282"/>
      <c r="I118" s="282"/>
      <c r="J118" s="282"/>
      <c r="K118" s="278"/>
    </row>
    <row r="119" spans="2:11" s="1" customFormat="1" ht="18.75" customHeight="1">
      <c r="B119" s="283"/>
      <c r="C119" s="249"/>
      <c r="D119" s="249"/>
      <c r="E119" s="249"/>
      <c r="F119" s="284"/>
      <c r="G119" s="249"/>
      <c r="H119" s="249"/>
      <c r="I119" s="249"/>
      <c r="J119" s="249"/>
      <c r="K119" s="283"/>
    </row>
    <row r="120" spans="2:11" s="1" customFormat="1" ht="18.75" customHeight="1">
      <c r="B120" s="259"/>
      <c r="C120" s="259"/>
      <c r="D120" s="259"/>
      <c r="E120" s="259"/>
      <c r="F120" s="259"/>
      <c r="G120" s="259"/>
      <c r="H120" s="259"/>
      <c r="I120" s="259"/>
      <c r="J120" s="259"/>
      <c r="K120" s="259"/>
    </row>
    <row r="121" spans="2:11" s="1" customFormat="1" ht="7.5" customHeight="1">
      <c r="B121" s="285"/>
      <c r="C121" s="286"/>
      <c r="D121" s="286"/>
      <c r="E121" s="286"/>
      <c r="F121" s="286"/>
      <c r="G121" s="286"/>
      <c r="H121" s="286"/>
      <c r="I121" s="286"/>
      <c r="J121" s="286"/>
      <c r="K121" s="287"/>
    </row>
    <row r="122" spans="2:11" s="1" customFormat="1" ht="45" customHeight="1">
      <c r="B122" s="288"/>
      <c r="C122" s="369" t="s">
        <v>1232</v>
      </c>
      <c r="D122" s="369"/>
      <c r="E122" s="369"/>
      <c r="F122" s="369"/>
      <c r="G122" s="369"/>
      <c r="H122" s="369"/>
      <c r="I122" s="369"/>
      <c r="J122" s="369"/>
      <c r="K122" s="289"/>
    </row>
    <row r="123" spans="2:11" s="1" customFormat="1" ht="17.25" customHeight="1">
      <c r="B123" s="290"/>
      <c r="C123" s="265" t="s">
        <v>1178</v>
      </c>
      <c r="D123" s="265"/>
      <c r="E123" s="265"/>
      <c r="F123" s="265" t="s">
        <v>1179</v>
      </c>
      <c r="G123" s="266"/>
      <c r="H123" s="265" t="s">
        <v>60</v>
      </c>
      <c r="I123" s="265" t="s">
        <v>63</v>
      </c>
      <c r="J123" s="265" t="s">
        <v>1180</v>
      </c>
      <c r="K123" s="291"/>
    </row>
    <row r="124" spans="2:11" s="1" customFormat="1" ht="17.25" customHeight="1">
      <c r="B124" s="290"/>
      <c r="C124" s="267" t="s">
        <v>1181</v>
      </c>
      <c r="D124" s="267"/>
      <c r="E124" s="267"/>
      <c r="F124" s="268" t="s">
        <v>1182</v>
      </c>
      <c r="G124" s="269"/>
      <c r="H124" s="267"/>
      <c r="I124" s="267"/>
      <c r="J124" s="267" t="s">
        <v>1183</v>
      </c>
      <c r="K124" s="291"/>
    </row>
    <row r="125" spans="2:11" s="1" customFormat="1" ht="5.25" customHeight="1">
      <c r="B125" s="292"/>
      <c r="C125" s="270"/>
      <c r="D125" s="270"/>
      <c r="E125" s="270"/>
      <c r="F125" s="270"/>
      <c r="G125" s="252"/>
      <c r="H125" s="270"/>
      <c r="I125" s="270"/>
      <c r="J125" s="270"/>
      <c r="K125" s="293"/>
    </row>
    <row r="126" spans="2:11" s="1" customFormat="1" ht="15" customHeight="1">
      <c r="B126" s="292"/>
      <c r="C126" s="252" t="s">
        <v>1187</v>
      </c>
      <c r="D126" s="270"/>
      <c r="E126" s="270"/>
      <c r="F126" s="272" t="s">
        <v>1184</v>
      </c>
      <c r="G126" s="252"/>
      <c r="H126" s="252" t="s">
        <v>1224</v>
      </c>
      <c r="I126" s="252" t="s">
        <v>1186</v>
      </c>
      <c r="J126" s="252">
        <v>120</v>
      </c>
      <c r="K126" s="294"/>
    </row>
    <row r="127" spans="2:11" s="1" customFormat="1" ht="15" customHeight="1">
      <c r="B127" s="292"/>
      <c r="C127" s="252" t="s">
        <v>1233</v>
      </c>
      <c r="D127" s="252"/>
      <c r="E127" s="252"/>
      <c r="F127" s="272" t="s">
        <v>1184</v>
      </c>
      <c r="G127" s="252"/>
      <c r="H127" s="252" t="s">
        <v>1234</v>
      </c>
      <c r="I127" s="252" t="s">
        <v>1186</v>
      </c>
      <c r="J127" s="252" t="s">
        <v>1235</v>
      </c>
      <c r="K127" s="294"/>
    </row>
    <row r="128" spans="2:11" s="1" customFormat="1" ht="15" customHeight="1">
      <c r="B128" s="292"/>
      <c r="C128" s="252" t="s">
        <v>1132</v>
      </c>
      <c r="D128" s="252"/>
      <c r="E128" s="252"/>
      <c r="F128" s="272" t="s">
        <v>1184</v>
      </c>
      <c r="G128" s="252"/>
      <c r="H128" s="252" t="s">
        <v>1236</v>
      </c>
      <c r="I128" s="252" t="s">
        <v>1186</v>
      </c>
      <c r="J128" s="252" t="s">
        <v>1235</v>
      </c>
      <c r="K128" s="294"/>
    </row>
    <row r="129" spans="2:11" s="1" customFormat="1" ht="15" customHeight="1">
      <c r="B129" s="292"/>
      <c r="C129" s="252" t="s">
        <v>1195</v>
      </c>
      <c r="D129" s="252"/>
      <c r="E129" s="252"/>
      <c r="F129" s="272" t="s">
        <v>1190</v>
      </c>
      <c r="G129" s="252"/>
      <c r="H129" s="252" t="s">
        <v>1196</v>
      </c>
      <c r="I129" s="252" t="s">
        <v>1186</v>
      </c>
      <c r="J129" s="252">
        <v>15</v>
      </c>
      <c r="K129" s="294"/>
    </row>
    <row r="130" spans="2:11" s="1" customFormat="1" ht="15" customHeight="1">
      <c r="B130" s="292"/>
      <c r="C130" s="274" t="s">
        <v>1197</v>
      </c>
      <c r="D130" s="274"/>
      <c r="E130" s="274"/>
      <c r="F130" s="275" t="s">
        <v>1190</v>
      </c>
      <c r="G130" s="274"/>
      <c r="H130" s="274" t="s">
        <v>1198</v>
      </c>
      <c r="I130" s="274" t="s">
        <v>1186</v>
      </c>
      <c r="J130" s="274">
        <v>15</v>
      </c>
      <c r="K130" s="294"/>
    </row>
    <row r="131" spans="2:11" s="1" customFormat="1" ht="15" customHeight="1">
      <c r="B131" s="292"/>
      <c r="C131" s="274" t="s">
        <v>1199</v>
      </c>
      <c r="D131" s="274"/>
      <c r="E131" s="274"/>
      <c r="F131" s="275" t="s">
        <v>1190</v>
      </c>
      <c r="G131" s="274"/>
      <c r="H131" s="274" t="s">
        <v>1200</v>
      </c>
      <c r="I131" s="274" t="s">
        <v>1186</v>
      </c>
      <c r="J131" s="274">
        <v>20</v>
      </c>
      <c r="K131" s="294"/>
    </row>
    <row r="132" spans="2:11" s="1" customFormat="1" ht="15" customHeight="1">
      <c r="B132" s="292"/>
      <c r="C132" s="274" t="s">
        <v>1201</v>
      </c>
      <c r="D132" s="274"/>
      <c r="E132" s="274"/>
      <c r="F132" s="275" t="s">
        <v>1190</v>
      </c>
      <c r="G132" s="274"/>
      <c r="H132" s="274" t="s">
        <v>1202</v>
      </c>
      <c r="I132" s="274" t="s">
        <v>1186</v>
      </c>
      <c r="J132" s="274">
        <v>20</v>
      </c>
      <c r="K132" s="294"/>
    </row>
    <row r="133" spans="2:11" s="1" customFormat="1" ht="15" customHeight="1">
      <c r="B133" s="292"/>
      <c r="C133" s="252" t="s">
        <v>1189</v>
      </c>
      <c r="D133" s="252"/>
      <c r="E133" s="252"/>
      <c r="F133" s="272" t="s">
        <v>1190</v>
      </c>
      <c r="G133" s="252"/>
      <c r="H133" s="252" t="s">
        <v>1224</v>
      </c>
      <c r="I133" s="252" t="s">
        <v>1186</v>
      </c>
      <c r="J133" s="252">
        <v>50</v>
      </c>
      <c r="K133" s="294"/>
    </row>
    <row r="134" spans="2:11" s="1" customFormat="1" ht="15" customHeight="1">
      <c r="B134" s="292"/>
      <c r="C134" s="252" t="s">
        <v>1203</v>
      </c>
      <c r="D134" s="252"/>
      <c r="E134" s="252"/>
      <c r="F134" s="272" t="s">
        <v>1190</v>
      </c>
      <c r="G134" s="252"/>
      <c r="H134" s="252" t="s">
        <v>1224</v>
      </c>
      <c r="I134" s="252" t="s">
        <v>1186</v>
      </c>
      <c r="J134" s="252">
        <v>50</v>
      </c>
      <c r="K134" s="294"/>
    </row>
    <row r="135" spans="2:11" s="1" customFormat="1" ht="15" customHeight="1">
      <c r="B135" s="292"/>
      <c r="C135" s="252" t="s">
        <v>1209</v>
      </c>
      <c r="D135" s="252"/>
      <c r="E135" s="252"/>
      <c r="F135" s="272" t="s">
        <v>1190</v>
      </c>
      <c r="G135" s="252"/>
      <c r="H135" s="252" t="s">
        <v>1224</v>
      </c>
      <c r="I135" s="252" t="s">
        <v>1186</v>
      </c>
      <c r="J135" s="252">
        <v>50</v>
      </c>
      <c r="K135" s="294"/>
    </row>
    <row r="136" spans="2:11" s="1" customFormat="1" ht="15" customHeight="1">
      <c r="B136" s="292"/>
      <c r="C136" s="252" t="s">
        <v>1211</v>
      </c>
      <c r="D136" s="252"/>
      <c r="E136" s="252"/>
      <c r="F136" s="272" t="s">
        <v>1190</v>
      </c>
      <c r="G136" s="252"/>
      <c r="H136" s="252" t="s">
        <v>1224</v>
      </c>
      <c r="I136" s="252" t="s">
        <v>1186</v>
      </c>
      <c r="J136" s="252">
        <v>50</v>
      </c>
      <c r="K136" s="294"/>
    </row>
    <row r="137" spans="2:11" s="1" customFormat="1" ht="15" customHeight="1">
      <c r="B137" s="292"/>
      <c r="C137" s="252" t="s">
        <v>1212</v>
      </c>
      <c r="D137" s="252"/>
      <c r="E137" s="252"/>
      <c r="F137" s="272" t="s">
        <v>1190</v>
      </c>
      <c r="G137" s="252"/>
      <c r="H137" s="252" t="s">
        <v>1237</v>
      </c>
      <c r="I137" s="252" t="s">
        <v>1186</v>
      </c>
      <c r="J137" s="252">
        <v>255</v>
      </c>
      <c r="K137" s="294"/>
    </row>
    <row r="138" spans="2:11" s="1" customFormat="1" ht="15" customHeight="1">
      <c r="B138" s="292"/>
      <c r="C138" s="252" t="s">
        <v>1214</v>
      </c>
      <c r="D138" s="252"/>
      <c r="E138" s="252"/>
      <c r="F138" s="272" t="s">
        <v>1184</v>
      </c>
      <c r="G138" s="252"/>
      <c r="H138" s="252" t="s">
        <v>1238</v>
      </c>
      <c r="I138" s="252" t="s">
        <v>1216</v>
      </c>
      <c r="J138" s="252"/>
      <c r="K138" s="294"/>
    </row>
    <row r="139" spans="2:11" s="1" customFormat="1" ht="15" customHeight="1">
      <c r="B139" s="292"/>
      <c r="C139" s="252" t="s">
        <v>1217</v>
      </c>
      <c r="D139" s="252"/>
      <c r="E139" s="252"/>
      <c r="F139" s="272" t="s">
        <v>1184</v>
      </c>
      <c r="G139" s="252"/>
      <c r="H139" s="252" t="s">
        <v>1239</v>
      </c>
      <c r="I139" s="252" t="s">
        <v>1219</v>
      </c>
      <c r="J139" s="252"/>
      <c r="K139" s="294"/>
    </row>
    <row r="140" spans="2:11" s="1" customFormat="1" ht="15" customHeight="1">
      <c r="B140" s="292"/>
      <c r="C140" s="252" t="s">
        <v>1220</v>
      </c>
      <c r="D140" s="252"/>
      <c r="E140" s="252"/>
      <c r="F140" s="272" t="s">
        <v>1184</v>
      </c>
      <c r="G140" s="252"/>
      <c r="H140" s="252" t="s">
        <v>1220</v>
      </c>
      <c r="I140" s="252" t="s">
        <v>1219</v>
      </c>
      <c r="J140" s="252"/>
      <c r="K140" s="294"/>
    </row>
    <row r="141" spans="2:11" s="1" customFormat="1" ht="15" customHeight="1">
      <c r="B141" s="292"/>
      <c r="C141" s="252" t="s">
        <v>44</v>
      </c>
      <c r="D141" s="252"/>
      <c r="E141" s="252"/>
      <c r="F141" s="272" t="s">
        <v>1184</v>
      </c>
      <c r="G141" s="252"/>
      <c r="H141" s="252" t="s">
        <v>1240</v>
      </c>
      <c r="I141" s="252" t="s">
        <v>1219</v>
      </c>
      <c r="J141" s="252"/>
      <c r="K141" s="294"/>
    </row>
    <row r="142" spans="2:11" s="1" customFormat="1" ht="15" customHeight="1">
      <c r="B142" s="292"/>
      <c r="C142" s="252" t="s">
        <v>1241</v>
      </c>
      <c r="D142" s="252"/>
      <c r="E142" s="252"/>
      <c r="F142" s="272" t="s">
        <v>1184</v>
      </c>
      <c r="G142" s="252"/>
      <c r="H142" s="252" t="s">
        <v>1242</v>
      </c>
      <c r="I142" s="252" t="s">
        <v>1219</v>
      </c>
      <c r="J142" s="252"/>
      <c r="K142" s="294"/>
    </row>
    <row r="143" spans="2:11" s="1" customFormat="1" ht="15" customHeight="1">
      <c r="B143" s="295"/>
      <c r="C143" s="296"/>
      <c r="D143" s="296"/>
      <c r="E143" s="296"/>
      <c r="F143" s="296"/>
      <c r="G143" s="296"/>
      <c r="H143" s="296"/>
      <c r="I143" s="296"/>
      <c r="J143" s="296"/>
      <c r="K143" s="297"/>
    </row>
    <row r="144" spans="2:11" s="1" customFormat="1" ht="18.75" customHeight="1">
      <c r="B144" s="249"/>
      <c r="C144" s="249"/>
      <c r="D144" s="249"/>
      <c r="E144" s="249"/>
      <c r="F144" s="284"/>
      <c r="G144" s="249"/>
      <c r="H144" s="249"/>
      <c r="I144" s="249"/>
      <c r="J144" s="249"/>
      <c r="K144" s="249"/>
    </row>
    <row r="145" spans="2:11" s="1" customFormat="1" ht="18.75" customHeight="1">
      <c r="B145" s="259"/>
      <c r="C145" s="259"/>
      <c r="D145" s="259"/>
      <c r="E145" s="259"/>
      <c r="F145" s="259"/>
      <c r="G145" s="259"/>
      <c r="H145" s="259"/>
      <c r="I145" s="259"/>
      <c r="J145" s="259"/>
      <c r="K145" s="259"/>
    </row>
    <row r="146" spans="2:11" s="1" customFormat="1" ht="7.5" customHeight="1">
      <c r="B146" s="260"/>
      <c r="C146" s="261"/>
      <c r="D146" s="261"/>
      <c r="E146" s="261"/>
      <c r="F146" s="261"/>
      <c r="G146" s="261"/>
      <c r="H146" s="261"/>
      <c r="I146" s="261"/>
      <c r="J146" s="261"/>
      <c r="K146" s="262"/>
    </row>
    <row r="147" spans="2:11" s="1" customFormat="1" ht="45" customHeight="1">
      <c r="B147" s="263"/>
      <c r="C147" s="368" t="s">
        <v>1243</v>
      </c>
      <c r="D147" s="368"/>
      <c r="E147" s="368"/>
      <c r="F147" s="368"/>
      <c r="G147" s="368"/>
      <c r="H147" s="368"/>
      <c r="I147" s="368"/>
      <c r="J147" s="368"/>
      <c r="K147" s="264"/>
    </row>
    <row r="148" spans="2:11" s="1" customFormat="1" ht="17.25" customHeight="1">
      <c r="B148" s="263"/>
      <c r="C148" s="265" t="s">
        <v>1178</v>
      </c>
      <c r="D148" s="265"/>
      <c r="E148" s="265"/>
      <c r="F148" s="265" t="s">
        <v>1179</v>
      </c>
      <c r="G148" s="266"/>
      <c r="H148" s="265" t="s">
        <v>60</v>
      </c>
      <c r="I148" s="265" t="s">
        <v>63</v>
      </c>
      <c r="J148" s="265" t="s">
        <v>1180</v>
      </c>
      <c r="K148" s="264"/>
    </row>
    <row r="149" spans="2:11" s="1" customFormat="1" ht="17.25" customHeight="1">
      <c r="B149" s="263"/>
      <c r="C149" s="267" t="s">
        <v>1181</v>
      </c>
      <c r="D149" s="267"/>
      <c r="E149" s="267"/>
      <c r="F149" s="268" t="s">
        <v>1182</v>
      </c>
      <c r="G149" s="269"/>
      <c r="H149" s="267"/>
      <c r="I149" s="267"/>
      <c r="J149" s="267" t="s">
        <v>1183</v>
      </c>
      <c r="K149" s="264"/>
    </row>
    <row r="150" spans="2:11" s="1" customFormat="1" ht="5.25" customHeight="1">
      <c r="B150" s="273"/>
      <c r="C150" s="270"/>
      <c r="D150" s="270"/>
      <c r="E150" s="270"/>
      <c r="F150" s="270"/>
      <c r="G150" s="271"/>
      <c r="H150" s="270"/>
      <c r="I150" s="270"/>
      <c r="J150" s="270"/>
      <c r="K150" s="294"/>
    </row>
    <row r="151" spans="2:11" s="1" customFormat="1" ht="15" customHeight="1">
      <c r="B151" s="273"/>
      <c r="C151" s="298" t="s">
        <v>1187</v>
      </c>
      <c r="D151" s="252"/>
      <c r="E151" s="252"/>
      <c r="F151" s="299" t="s">
        <v>1184</v>
      </c>
      <c r="G151" s="252"/>
      <c r="H151" s="298" t="s">
        <v>1224</v>
      </c>
      <c r="I151" s="298" t="s">
        <v>1186</v>
      </c>
      <c r="J151" s="298">
        <v>120</v>
      </c>
      <c r="K151" s="294"/>
    </row>
    <row r="152" spans="2:11" s="1" customFormat="1" ht="15" customHeight="1">
      <c r="B152" s="273"/>
      <c r="C152" s="298" t="s">
        <v>1233</v>
      </c>
      <c r="D152" s="252"/>
      <c r="E152" s="252"/>
      <c r="F152" s="299" t="s">
        <v>1184</v>
      </c>
      <c r="G152" s="252"/>
      <c r="H152" s="298" t="s">
        <v>1244</v>
      </c>
      <c r="I152" s="298" t="s">
        <v>1186</v>
      </c>
      <c r="J152" s="298" t="s">
        <v>1235</v>
      </c>
      <c r="K152" s="294"/>
    </row>
    <row r="153" spans="2:11" s="1" customFormat="1" ht="15" customHeight="1">
      <c r="B153" s="273"/>
      <c r="C153" s="298" t="s">
        <v>1132</v>
      </c>
      <c r="D153" s="252"/>
      <c r="E153" s="252"/>
      <c r="F153" s="299" t="s">
        <v>1184</v>
      </c>
      <c r="G153" s="252"/>
      <c r="H153" s="298" t="s">
        <v>1245</v>
      </c>
      <c r="I153" s="298" t="s">
        <v>1186</v>
      </c>
      <c r="J153" s="298" t="s">
        <v>1235</v>
      </c>
      <c r="K153" s="294"/>
    </row>
    <row r="154" spans="2:11" s="1" customFormat="1" ht="15" customHeight="1">
      <c r="B154" s="273"/>
      <c r="C154" s="298" t="s">
        <v>1189</v>
      </c>
      <c r="D154" s="252"/>
      <c r="E154" s="252"/>
      <c r="F154" s="299" t="s">
        <v>1190</v>
      </c>
      <c r="G154" s="252"/>
      <c r="H154" s="298" t="s">
        <v>1224</v>
      </c>
      <c r="I154" s="298" t="s">
        <v>1186</v>
      </c>
      <c r="J154" s="298">
        <v>50</v>
      </c>
      <c r="K154" s="294"/>
    </row>
    <row r="155" spans="2:11" s="1" customFormat="1" ht="15" customHeight="1">
      <c r="B155" s="273"/>
      <c r="C155" s="298" t="s">
        <v>1192</v>
      </c>
      <c r="D155" s="252"/>
      <c r="E155" s="252"/>
      <c r="F155" s="299" t="s">
        <v>1184</v>
      </c>
      <c r="G155" s="252"/>
      <c r="H155" s="298" t="s">
        <v>1224</v>
      </c>
      <c r="I155" s="298" t="s">
        <v>1194</v>
      </c>
      <c r="J155" s="298"/>
      <c r="K155" s="294"/>
    </row>
    <row r="156" spans="2:11" s="1" customFormat="1" ht="15" customHeight="1">
      <c r="B156" s="273"/>
      <c r="C156" s="298" t="s">
        <v>1203</v>
      </c>
      <c r="D156" s="252"/>
      <c r="E156" s="252"/>
      <c r="F156" s="299" t="s">
        <v>1190</v>
      </c>
      <c r="G156" s="252"/>
      <c r="H156" s="298" t="s">
        <v>1224</v>
      </c>
      <c r="I156" s="298" t="s">
        <v>1186</v>
      </c>
      <c r="J156" s="298">
        <v>50</v>
      </c>
      <c r="K156" s="294"/>
    </row>
    <row r="157" spans="2:11" s="1" customFormat="1" ht="15" customHeight="1">
      <c r="B157" s="273"/>
      <c r="C157" s="298" t="s">
        <v>1211</v>
      </c>
      <c r="D157" s="252"/>
      <c r="E157" s="252"/>
      <c r="F157" s="299" t="s">
        <v>1190</v>
      </c>
      <c r="G157" s="252"/>
      <c r="H157" s="298" t="s">
        <v>1224</v>
      </c>
      <c r="I157" s="298" t="s">
        <v>1186</v>
      </c>
      <c r="J157" s="298">
        <v>50</v>
      </c>
      <c r="K157" s="294"/>
    </row>
    <row r="158" spans="2:11" s="1" customFormat="1" ht="15" customHeight="1">
      <c r="B158" s="273"/>
      <c r="C158" s="298" t="s">
        <v>1209</v>
      </c>
      <c r="D158" s="252"/>
      <c r="E158" s="252"/>
      <c r="F158" s="299" t="s">
        <v>1190</v>
      </c>
      <c r="G158" s="252"/>
      <c r="H158" s="298" t="s">
        <v>1224</v>
      </c>
      <c r="I158" s="298" t="s">
        <v>1186</v>
      </c>
      <c r="J158" s="298">
        <v>50</v>
      </c>
      <c r="K158" s="294"/>
    </row>
    <row r="159" spans="2:11" s="1" customFormat="1" ht="15" customHeight="1">
      <c r="B159" s="273"/>
      <c r="C159" s="298" t="s">
        <v>99</v>
      </c>
      <c r="D159" s="252"/>
      <c r="E159" s="252"/>
      <c r="F159" s="299" t="s">
        <v>1184</v>
      </c>
      <c r="G159" s="252"/>
      <c r="H159" s="298" t="s">
        <v>1246</v>
      </c>
      <c r="I159" s="298" t="s">
        <v>1186</v>
      </c>
      <c r="J159" s="298" t="s">
        <v>1247</v>
      </c>
      <c r="K159" s="294"/>
    </row>
    <row r="160" spans="2:11" s="1" customFormat="1" ht="15" customHeight="1">
      <c r="B160" s="273"/>
      <c r="C160" s="298" t="s">
        <v>1248</v>
      </c>
      <c r="D160" s="252"/>
      <c r="E160" s="252"/>
      <c r="F160" s="299" t="s">
        <v>1184</v>
      </c>
      <c r="G160" s="252"/>
      <c r="H160" s="298" t="s">
        <v>1249</v>
      </c>
      <c r="I160" s="298" t="s">
        <v>1219</v>
      </c>
      <c r="J160" s="298"/>
      <c r="K160" s="294"/>
    </row>
    <row r="161" spans="2:11" s="1" customFormat="1" ht="15" customHeight="1">
      <c r="B161" s="300"/>
      <c r="C161" s="282"/>
      <c r="D161" s="282"/>
      <c r="E161" s="282"/>
      <c r="F161" s="282"/>
      <c r="G161" s="282"/>
      <c r="H161" s="282"/>
      <c r="I161" s="282"/>
      <c r="J161" s="282"/>
      <c r="K161" s="301"/>
    </row>
    <row r="162" spans="2:11" s="1" customFormat="1" ht="18.75" customHeight="1">
      <c r="B162" s="249"/>
      <c r="C162" s="252"/>
      <c r="D162" s="252"/>
      <c r="E162" s="252"/>
      <c r="F162" s="272"/>
      <c r="G162" s="252"/>
      <c r="H162" s="252"/>
      <c r="I162" s="252"/>
      <c r="J162" s="252"/>
      <c r="K162" s="249"/>
    </row>
    <row r="163" spans="2:11" s="1" customFormat="1" ht="18.75" customHeight="1">
      <c r="B163" s="259"/>
      <c r="C163" s="259"/>
      <c r="D163" s="259"/>
      <c r="E163" s="259"/>
      <c r="F163" s="259"/>
      <c r="G163" s="259"/>
      <c r="H163" s="259"/>
      <c r="I163" s="259"/>
      <c r="J163" s="259"/>
      <c r="K163" s="259"/>
    </row>
    <row r="164" spans="2:11" s="1" customFormat="1" ht="7.5" customHeight="1">
      <c r="B164" s="241"/>
      <c r="C164" s="242"/>
      <c r="D164" s="242"/>
      <c r="E164" s="242"/>
      <c r="F164" s="242"/>
      <c r="G164" s="242"/>
      <c r="H164" s="242"/>
      <c r="I164" s="242"/>
      <c r="J164" s="242"/>
      <c r="K164" s="243"/>
    </row>
    <row r="165" spans="2:11" s="1" customFormat="1" ht="45" customHeight="1">
      <c r="B165" s="244"/>
      <c r="C165" s="369" t="s">
        <v>1250</v>
      </c>
      <c r="D165" s="369"/>
      <c r="E165" s="369"/>
      <c r="F165" s="369"/>
      <c r="G165" s="369"/>
      <c r="H165" s="369"/>
      <c r="I165" s="369"/>
      <c r="J165" s="369"/>
      <c r="K165" s="245"/>
    </row>
    <row r="166" spans="2:11" s="1" customFormat="1" ht="17.25" customHeight="1">
      <c r="B166" s="244"/>
      <c r="C166" s="265" t="s">
        <v>1178</v>
      </c>
      <c r="D166" s="265"/>
      <c r="E166" s="265"/>
      <c r="F166" s="265" t="s">
        <v>1179</v>
      </c>
      <c r="G166" s="302"/>
      <c r="H166" s="303" t="s">
        <v>60</v>
      </c>
      <c r="I166" s="303" t="s">
        <v>63</v>
      </c>
      <c r="J166" s="265" t="s">
        <v>1180</v>
      </c>
      <c r="K166" s="245"/>
    </row>
    <row r="167" spans="2:11" s="1" customFormat="1" ht="17.25" customHeight="1">
      <c r="B167" s="246"/>
      <c r="C167" s="267" t="s">
        <v>1181</v>
      </c>
      <c r="D167" s="267"/>
      <c r="E167" s="267"/>
      <c r="F167" s="268" t="s">
        <v>1182</v>
      </c>
      <c r="G167" s="304"/>
      <c r="H167" s="305"/>
      <c r="I167" s="305"/>
      <c r="J167" s="267" t="s">
        <v>1183</v>
      </c>
      <c r="K167" s="247"/>
    </row>
    <row r="168" spans="2:11" s="1" customFormat="1" ht="5.25" customHeight="1">
      <c r="B168" s="273"/>
      <c r="C168" s="270"/>
      <c r="D168" s="270"/>
      <c r="E168" s="270"/>
      <c r="F168" s="270"/>
      <c r="G168" s="271"/>
      <c r="H168" s="270"/>
      <c r="I168" s="270"/>
      <c r="J168" s="270"/>
      <c r="K168" s="294"/>
    </row>
    <row r="169" spans="2:11" s="1" customFormat="1" ht="15" customHeight="1">
      <c r="B169" s="273"/>
      <c r="C169" s="252" t="s">
        <v>1187</v>
      </c>
      <c r="D169" s="252"/>
      <c r="E169" s="252"/>
      <c r="F169" s="272" t="s">
        <v>1184</v>
      </c>
      <c r="G169" s="252"/>
      <c r="H169" s="252" t="s">
        <v>1224</v>
      </c>
      <c r="I169" s="252" t="s">
        <v>1186</v>
      </c>
      <c r="J169" s="252">
        <v>120</v>
      </c>
      <c r="K169" s="294"/>
    </row>
    <row r="170" spans="2:11" s="1" customFormat="1" ht="15" customHeight="1">
      <c r="B170" s="273"/>
      <c r="C170" s="252" t="s">
        <v>1233</v>
      </c>
      <c r="D170" s="252"/>
      <c r="E170" s="252"/>
      <c r="F170" s="272" t="s">
        <v>1184</v>
      </c>
      <c r="G170" s="252"/>
      <c r="H170" s="252" t="s">
        <v>1234</v>
      </c>
      <c r="I170" s="252" t="s">
        <v>1186</v>
      </c>
      <c r="J170" s="252" t="s">
        <v>1235</v>
      </c>
      <c r="K170" s="294"/>
    </row>
    <row r="171" spans="2:11" s="1" customFormat="1" ht="15" customHeight="1">
      <c r="B171" s="273"/>
      <c r="C171" s="252" t="s">
        <v>1132</v>
      </c>
      <c r="D171" s="252"/>
      <c r="E171" s="252"/>
      <c r="F171" s="272" t="s">
        <v>1184</v>
      </c>
      <c r="G171" s="252"/>
      <c r="H171" s="252" t="s">
        <v>1251</v>
      </c>
      <c r="I171" s="252" t="s">
        <v>1186</v>
      </c>
      <c r="J171" s="252" t="s">
        <v>1235</v>
      </c>
      <c r="K171" s="294"/>
    </row>
    <row r="172" spans="2:11" s="1" customFormat="1" ht="15" customHeight="1">
      <c r="B172" s="273"/>
      <c r="C172" s="252" t="s">
        <v>1189</v>
      </c>
      <c r="D172" s="252"/>
      <c r="E172" s="252"/>
      <c r="F172" s="272" t="s">
        <v>1190</v>
      </c>
      <c r="G172" s="252"/>
      <c r="H172" s="252" t="s">
        <v>1251</v>
      </c>
      <c r="I172" s="252" t="s">
        <v>1186</v>
      </c>
      <c r="J172" s="252">
        <v>50</v>
      </c>
      <c r="K172" s="294"/>
    </row>
    <row r="173" spans="2:11" s="1" customFormat="1" ht="15" customHeight="1">
      <c r="B173" s="273"/>
      <c r="C173" s="252" t="s">
        <v>1192</v>
      </c>
      <c r="D173" s="252"/>
      <c r="E173" s="252"/>
      <c r="F173" s="272" t="s">
        <v>1184</v>
      </c>
      <c r="G173" s="252"/>
      <c r="H173" s="252" t="s">
        <v>1251</v>
      </c>
      <c r="I173" s="252" t="s">
        <v>1194</v>
      </c>
      <c r="J173" s="252"/>
      <c r="K173" s="294"/>
    </row>
    <row r="174" spans="2:11" s="1" customFormat="1" ht="15" customHeight="1">
      <c r="B174" s="273"/>
      <c r="C174" s="252" t="s">
        <v>1203</v>
      </c>
      <c r="D174" s="252"/>
      <c r="E174" s="252"/>
      <c r="F174" s="272" t="s">
        <v>1190</v>
      </c>
      <c r="G174" s="252"/>
      <c r="H174" s="252" t="s">
        <v>1251</v>
      </c>
      <c r="I174" s="252" t="s">
        <v>1186</v>
      </c>
      <c r="J174" s="252">
        <v>50</v>
      </c>
      <c r="K174" s="294"/>
    </row>
    <row r="175" spans="2:11" s="1" customFormat="1" ht="15" customHeight="1">
      <c r="B175" s="273"/>
      <c r="C175" s="252" t="s">
        <v>1211</v>
      </c>
      <c r="D175" s="252"/>
      <c r="E175" s="252"/>
      <c r="F175" s="272" t="s">
        <v>1190</v>
      </c>
      <c r="G175" s="252"/>
      <c r="H175" s="252" t="s">
        <v>1251</v>
      </c>
      <c r="I175" s="252" t="s">
        <v>1186</v>
      </c>
      <c r="J175" s="252">
        <v>50</v>
      </c>
      <c r="K175" s="294"/>
    </row>
    <row r="176" spans="2:11" s="1" customFormat="1" ht="15" customHeight="1">
      <c r="B176" s="273"/>
      <c r="C176" s="252" t="s">
        <v>1209</v>
      </c>
      <c r="D176" s="252"/>
      <c r="E176" s="252"/>
      <c r="F176" s="272" t="s">
        <v>1190</v>
      </c>
      <c r="G176" s="252"/>
      <c r="H176" s="252" t="s">
        <v>1251</v>
      </c>
      <c r="I176" s="252" t="s">
        <v>1186</v>
      </c>
      <c r="J176" s="252">
        <v>50</v>
      </c>
      <c r="K176" s="294"/>
    </row>
    <row r="177" spans="2:11" s="1" customFormat="1" ht="15" customHeight="1">
      <c r="B177" s="273"/>
      <c r="C177" s="252" t="s">
        <v>109</v>
      </c>
      <c r="D177" s="252"/>
      <c r="E177" s="252"/>
      <c r="F177" s="272" t="s">
        <v>1184</v>
      </c>
      <c r="G177" s="252"/>
      <c r="H177" s="252" t="s">
        <v>1252</v>
      </c>
      <c r="I177" s="252" t="s">
        <v>1253</v>
      </c>
      <c r="J177" s="252"/>
      <c r="K177" s="294"/>
    </row>
    <row r="178" spans="2:11" s="1" customFormat="1" ht="15" customHeight="1">
      <c r="B178" s="273"/>
      <c r="C178" s="252" t="s">
        <v>63</v>
      </c>
      <c r="D178" s="252"/>
      <c r="E178" s="252"/>
      <c r="F178" s="272" t="s">
        <v>1184</v>
      </c>
      <c r="G178" s="252"/>
      <c r="H178" s="252" t="s">
        <v>1254</v>
      </c>
      <c r="I178" s="252" t="s">
        <v>1255</v>
      </c>
      <c r="J178" s="252">
        <v>1</v>
      </c>
      <c r="K178" s="294"/>
    </row>
    <row r="179" spans="2:11" s="1" customFormat="1" ht="15" customHeight="1">
      <c r="B179" s="273"/>
      <c r="C179" s="252" t="s">
        <v>59</v>
      </c>
      <c r="D179" s="252"/>
      <c r="E179" s="252"/>
      <c r="F179" s="272" t="s">
        <v>1184</v>
      </c>
      <c r="G179" s="252"/>
      <c r="H179" s="252" t="s">
        <v>1256</v>
      </c>
      <c r="I179" s="252" t="s">
        <v>1186</v>
      </c>
      <c r="J179" s="252">
        <v>20</v>
      </c>
      <c r="K179" s="294"/>
    </row>
    <row r="180" spans="2:11" s="1" customFormat="1" ht="15" customHeight="1">
      <c r="B180" s="273"/>
      <c r="C180" s="252" t="s">
        <v>60</v>
      </c>
      <c r="D180" s="252"/>
      <c r="E180" s="252"/>
      <c r="F180" s="272" t="s">
        <v>1184</v>
      </c>
      <c r="G180" s="252"/>
      <c r="H180" s="252" t="s">
        <v>1257</v>
      </c>
      <c r="I180" s="252" t="s">
        <v>1186</v>
      </c>
      <c r="J180" s="252">
        <v>255</v>
      </c>
      <c r="K180" s="294"/>
    </row>
    <row r="181" spans="2:11" s="1" customFormat="1" ht="15" customHeight="1">
      <c r="B181" s="273"/>
      <c r="C181" s="252" t="s">
        <v>110</v>
      </c>
      <c r="D181" s="252"/>
      <c r="E181" s="252"/>
      <c r="F181" s="272" t="s">
        <v>1184</v>
      </c>
      <c r="G181" s="252"/>
      <c r="H181" s="252" t="s">
        <v>1148</v>
      </c>
      <c r="I181" s="252" t="s">
        <v>1186</v>
      </c>
      <c r="J181" s="252">
        <v>10</v>
      </c>
      <c r="K181" s="294"/>
    </row>
    <row r="182" spans="2:11" s="1" customFormat="1" ht="15" customHeight="1">
      <c r="B182" s="273"/>
      <c r="C182" s="252" t="s">
        <v>111</v>
      </c>
      <c r="D182" s="252"/>
      <c r="E182" s="252"/>
      <c r="F182" s="272" t="s">
        <v>1184</v>
      </c>
      <c r="G182" s="252"/>
      <c r="H182" s="252" t="s">
        <v>1258</v>
      </c>
      <c r="I182" s="252" t="s">
        <v>1219</v>
      </c>
      <c r="J182" s="252"/>
      <c r="K182" s="294"/>
    </row>
    <row r="183" spans="2:11" s="1" customFormat="1" ht="15" customHeight="1">
      <c r="B183" s="273"/>
      <c r="C183" s="252" t="s">
        <v>1259</v>
      </c>
      <c r="D183" s="252"/>
      <c r="E183" s="252"/>
      <c r="F183" s="272" t="s">
        <v>1184</v>
      </c>
      <c r="G183" s="252"/>
      <c r="H183" s="252" t="s">
        <v>1260</v>
      </c>
      <c r="I183" s="252" t="s">
        <v>1219</v>
      </c>
      <c r="J183" s="252"/>
      <c r="K183" s="294"/>
    </row>
    <row r="184" spans="2:11" s="1" customFormat="1" ht="15" customHeight="1">
      <c r="B184" s="273"/>
      <c r="C184" s="252" t="s">
        <v>1248</v>
      </c>
      <c r="D184" s="252"/>
      <c r="E184" s="252"/>
      <c r="F184" s="272" t="s">
        <v>1184</v>
      </c>
      <c r="G184" s="252"/>
      <c r="H184" s="252" t="s">
        <v>1261</v>
      </c>
      <c r="I184" s="252" t="s">
        <v>1219</v>
      </c>
      <c r="J184" s="252"/>
      <c r="K184" s="294"/>
    </row>
    <row r="185" spans="2:11" s="1" customFormat="1" ht="15" customHeight="1">
      <c r="B185" s="273"/>
      <c r="C185" s="252" t="s">
        <v>113</v>
      </c>
      <c r="D185" s="252"/>
      <c r="E185" s="252"/>
      <c r="F185" s="272" t="s">
        <v>1190</v>
      </c>
      <c r="G185" s="252"/>
      <c r="H185" s="252" t="s">
        <v>1262</v>
      </c>
      <c r="I185" s="252" t="s">
        <v>1186</v>
      </c>
      <c r="J185" s="252">
        <v>50</v>
      </c>
      <c r="K185" s="294"/>
    </row>
    <row r="186" spans="2:11" s="1" customFormat="1" ht="15" customHeight="1">
      <c r="B186" s="273"/>
      <c r="C186" s="252" t="s">
        <v>1263</v>
      </c>
      <c r="D186" s="252"/>
      <c r="E186" s="252"/>
      <c r="F186" s="272" t="s">
        <v>1190</v>
      </c>
      <c r="G186" s="252"/>
      <c r="H186" s="252" t="s">
        <v>1264</v>
      </c>
      <c r="I186" s="252" t="s">
        <v>1265</v>
      </c>
      <c r="J186" s="252"/>
      <c r="K186" s="294"/>
    </row>
    <row r="187" spans="2:11" s="1" customFormat="1" ht="15" customHeight="1">
      <c r="B187" s="273"/>
      <c r="C187" s="252" t="s">
        <v>1266</v>
      </c>
      <c r="D187" s="252"/>
      <c r="E187" s="252"/>
      <c r="F187" s="272" t="s">
        <v>1190</v>
      </c>
      <c r="G187" s="252"/>
      <c r="H187" s="252" t="s">
        <v>1267</v>
      </c>
      <c r="I187" s="252" t="s">
        <v>1265</v>
      </c>
      <c r="J187" s="252"/>
      <c r="K187" s="294"/>
    </row>
    <row r="188" spans="2:11" s="1" customFormat="1" ht="15" customHeight="1">
      <c r="B188" s="273"/>
      <c r="C188" s="252" t="s">
        <v>1268</v>
      </c>
      <c r="D188" s="252"/>
      <c r="E188" s="252"/>
      <c r="F188" s="272" t="s">
        <v>1190</v>
      </c>
      <c r="G188" s="252"/>
      <c r="H188" s="252" t="s">
        <v>1269</v>
      </c>
      <c r="I188" s="252" t="s">
        <v>1265</v>
      </c>
      <c r="J188" s="252"/>
      <c r="K188" s="294"/>
    </row>
    <row r="189" spans="2:11" s="1" customFormat="1" ht="15" customHeight="1">
      <c r="B189" s="273"/>
      <c r="C189" s="306" t="s">
        <v>1270</v>
      </c>
      <c r="D189" s="252"/>
      <c r="E189" s="252"/>
      <c r="F189" s="272" t="s">
        <v>1190</v>
      </c>
      <c r="G189" s="252"/>
      <c r="H189" s="252" t="s">
        <v>1271</v>
      </c>
      <c r="I189" s="252" t="s">
        <v>1272</v>
      </c>
      <c r="J189" s="307" t="s">
        <v>1273</v>
      </c>
      <c r="K189" s="294"/>
    </row>
    <row r="190" spans="2:11" s="1" customFormat="1" ht="15" customHeight="1">
      <c r="B190" s="273"/>
      <c r="C190" s="258" t="s">
        <v>48</v>
      </c>
      <c r="D190" s="252"/>
      <c r="E190" s="252"/>
      <c r="F190" s="272" t="s">
        <v>1184</v>
      </c>
      <c r="G190" s="252"/>
      <c r="H190" s="249" t="s">
        <v>1274</v>
      </c>
      <c r="I190" s="252" t="s">
        <v>1275</v>
      </c>
      <c r="J190" s="252"/>
      <c r="K190" s="294"/>
    </row>
    <row r="191" spans="2:11" s="1" customFormat="1" ht="15" customHeight="1">
      <c r="B191" s="273"/>
      <c r="C191" s="258" t="s">
        <v>1276</v>
      </c>
      <c r="D191" s="252"/>
      <c r="E191" s="252"/>
      <c r="F191" s="272" t="s">
        <v>1184</v>
      </c>
      <c r="G191" s="252"/>
      <c r="H191" s="252" t="s">
        <v>1277</v>
      </c>
      <c r="I191" s="252" t="s">
        <v>1219</v>
      </c>
      <c r="J191" s="252"/>
      <c r="K191" s="294"/>
    </row>
    <row r="192" spans="2:11" s="1" customFormat="1" ht="15" customHeight="1">
      <c r="B192" s="273"/>
      <c r="C192" s="258" t="s">
        <v>1278</v>
      </c>
      <c r="D192" s="252"/>
      <c r="E192" s="252"/>
      <c r="F192" s="272" t="s">
        <v>1184</v>
      </c>
      <c r="G192" s="252"/>
      <c r="H192" s="252" t="s">
        <v>1279</v>
      </c>
      <c r="I192" s="252" t="s">
        <v>1219</v>
      </c>
      <c r="J192" s="252"/>
      <c r="K192" s="294"/>
    </row>
    <row r="193" spans="2:11" s="1" customFormat="1" ht="15" customHeight="1">
      <c r="B193" s="273"/>
      <c r="C193" s="258" t="s">
        <v>1280</v>
      </c>
      <c r="D193" s="252"/>
      <c r="E193" s="252"/>
      <c r="F193" s="272" t="s">
        <v>1190</v>
      </c>
      <c r="G193" s="252"/>
      <c r="H193" s="252" t="s">
        <v>1281</v>
      </c>
      <c r="I193" s="252" t="s">
        <v>1219</v>
      </c>
      <c r="J193" s="252"/>
      <c r="K193" s="294"/>
    </row>
    <row r="194" spans="2:11" s="1" customFormat="1" ht="15" customHeight="1">
      <c r="B194" s="300"/>
      <c r="C194" s="308"/>
      <c r="D194" s="282"/>
      <c r="E194" s="282"/>
      <c r="F194" s="282"/>
      <c r="G194" s="282"/>
      <c r="H194" s="282"/>
      <c r="I194" s="282"/>
      <c r="J194" s="282"/>
      <c r="K194" s="301"/>
    </row>
    <row r="195" spans="2:11" s="1" customFormat="1" ht="18.75" customHeight="1">
      <c r="B195" s="249"/>
      <c r="C195" s="252"/>
      <c r="D195" s="252"/>
      <c r="E195" s="252"/>
      <c r="F195" s="272"/>
      <c r="G195" s="252"/>
      <c r="H195" s="252"/>
      <c r="I195" s="252"/>
      <c r="J195" s="252"/>
      <c r="K195" s="249"/>
    </row>
    <row r="196" spans="2:11" s="1" customFormat="1" ht="18.75" customHeight="1">
      <c r="B196" s="249"/>
      <c r="C196" s="252"/>
      <c r="D196" s="252"/>
      <c r="E196" s="252"/>
      <c r="F196" s="272"/>
      <c r="G196" s="252"/>
      <c r="H196" s="252"/>
      <c r="I196" s="252"/>
      <c r="J196" s="252"/>
      <c r="K196" s="249"/>
    </row>
    <row r="197" spans="2:11" s="1" customFormat="1" ht="18.75" customHeight="1">
      <c r="B197" s="259"/>
      <c r="C197" s="259"/>
      <c r="D197" s="259"/>
      <c r="E197" s="259"/>
      <c r="F197" s="259"/>
      <c r="G197" s="259"/>
      <c r="H197" s="259"/>
      <c r="I197" s="259"/>
      <c r="J197" s="259"/>
      <c r="K197" s="259"/>
    </row>
    <row r="198" spans="2:11" s="1" customFormat="1" ht="13.5">
      <c r="B198" s="241"/>
      <c r="C198" s="242"/>
      <c r="D198" s="242"/>
      <c r="E198" s="242"/>
      <c r="F198" s="242"/>
      <c r="G198" s="242"/>
      <c r="H198" s="242"/>
      <c r="I198" s="242"/>
      <c r="J198" s="242"/>
      <c r="K198" s="243"/>
    </row>
    <row r="199" spans="2:11" s="1" customFormat="1" ht="21">
      <c r="B199" s="244"/>
      <c r="C199" s="369" t="s">
        <v>1282</v>
      </c>
      <c r="D199" s="369"/>
      <c r="E199" s="369"/>
      <c r="F199" s="369"/>
      <c r="G199" s="369"/>
      <c r="H199" s="369"/>
      <c r="I199" s="369"/>
      <c r="J199" s="369"/>
      <c r="K199" s="245"/>
    </row>
    <row r="200" spans="2:11" s="1" customFormat="1" ht="25.5" customHeight="1">
      <c r="B200" s="244"/>
      <c r="C200" s="309" t="s">
        <v>1283</v>
      </c>
      <c r="D200" s="309"/>
      <c r="E200" s="309"/>
      <c r="F200" s="309" t="s">
        <v>1284</v>
      </c>
      <c r="G200" s="310"/>
      <c r="H200" s="370" t="s">
        <v>1285</v>
      </c>
      <c r="I200" s="370"/>
      <c r="J200" s="370"/>
      <c r="K200" s="245"/>
    </row>
    <row r="201" spans="2:11" s="1" customFormat="1" ht="5.25" customHeight="1">
      <c r="B201" s="273"/>
      <c r="C201" s="270"/>
      <c r="D201" s="270"/>
      <c r="E201" s="270"/>
      <c r="F201" s="270"/>
      <c r="G201" s="252"/>
      <c r="H201" s="270"/>
      <c r="I201" s="270"/>
      <c r="J201" s="270"/>
      <c r="K201" s="294"/>
    </row>
    <row r="202" spans="2:11" s="1" customFormat="1" ht="15" customHeight="1">
      <c r="B202" s="273"/>
      <c r="C202" s="252" t="s">
        <v>1275</v>
      </c>
      <c r="D202" s="252"/>
      <c r="E202" s="252"/>
      <c r="F202" s="272" t="s">
        <v>49</v>
      </c>
      <c r="G202" s="252"/>
      <c r="H202" s="371" t="s">
        <v>1286</v>
      </c>
      <c r="I202" s="371"/>
      <c r="J202" s="371"/>
      <c r="K202" s="294"/>
    </row>
    <row r="203" spans="2:11" s="1" customFormat="1" ht="15" customHeight="1">
      <c r="B203" s="273"/>
      <c r="C203" s="279"/>
      <c r="D203" s="252"/>
      <c r="E203" s="252"/>
      <c r="F203" s="272" t="s">
        <v>50</v>
      </c>
      <c r="G203" s="252"/>
      <c r="H203" s="371" t="s">
        <v>1287</v>
      </c>
      <c r="I203" s="371"/>
      <c r="J203" s="371"/>
      <c r="K203" s="294"/>
    </row>
    <row r="204" spans="2:11" s="1" customFormat="1" ht="15" customHeight="1">
      <c r="B204" s="273"/>
      <c r="C204" s="279"/>
      <c r="D204" s="252"/>
      <c r="E204" s="252"/>
      <c r="F204" s="272" t="s">
        <v>53</v>
      </c>
      <c r="G204" s="252"/>
      <c r="H204" s="371" t="s">
        <v>1288</v>
      </c>
      <c r="I204" s="371"/>
      <c r="J204" s="371"/>
      <c r="K204" s="294"/>
    </row>
    <row r="205" spans="2:11" s="1" customFormat="1" ht="15" customHeight="1">
      <c r="B205" s="273"/>
      <c r="C205" s="252"/>
      <c r="D205" s="252"/>
      <c r="E205" s="252"/>
      <c r="F205" s="272" t="s">
        <v>51</v>
      </c>
      <c r="G205" s="252"/>
      <c r="H205" s="371" t="s">
        <v>1289</v>
      </c>
      <c r="I205" s="371"/>
      <c r="J205" s="371"/>
      <c r="K205" s="294"/>
    </row>
    <row r="206" spans="2:11" s="1" customFormat="1" ht="15" customHeight="1">
      <c r="B206" s="273"/>
      <c r="C206" s="252"/>
      <c r="D206" s="252"/>
      <c r="E206" s="252"/>
      <c r="F206" s="272" t="s">
        <v>52</v>
      </c>
      <c r="G206" s="252"/>
      <c r="H206" s="371" t="s">
        <v>1290</v>
      </c>
      <c r="I206" s="371"/>
      <c r="J206" s="371"/>
      <c r="K206" s="294"/>
    </row>
    <row r="207" spans="2:11" s="1" customFormat="1" ht="15" customHeight="1">
      <c r="B207" s="273"/>
      <c r="C207" s="252"/>
      <c r="D207" s="252"/>
      <c r="E207" s="252"/>
      <c r="F207" s="272"/>
      <c r="G207" s="252"/>
      <c r="H207" s="252"/>
      <c r="I207" s="252"/>
      <c r="J207" s="252"/>
      <c r="K207" s="294"/>
    </row>
    <row r="208" spans="2:11" s="1" customFormat="1" ht="15" customHeight="1">
      <c r="B208" s="273"/>
      <c r="C208" s="252" t="s">
        <v>1231</v>
      </c>
      <c r="D208" s="252"/>
      <c r="E208" s="252"/>
      <c r="F208" s="272" t="s">
        <v>85</v>
      </c>
      <c r="G208" s="252"/>
      <c r="H208" s="371" t="s">
        <v>1291</v>
      </c>
      <c r="I208" s="371"/>
      <c r="J208" s="371"/>
      <c r="K208" s="294"/>
    </row>
    <row r="209" spans="2:11" s="1" customFormat="1" ht="15" customHeight="1">
      <c r="B209" s="273"/>
      <c r="C209" s="279"/>
      <c r="D209" s="252"/>
      <c r="E209" s="252"/>
      <c r="F209" s="272" t="s">
        <v>1126</v>
      </c>
      <c r="G209" s="252"/>
      <c r="H209" s="371" t="s">
        <v>1127</v>
      </c>
      <c r="I209" s="371"/>
      <c r="J209" s="371"/>
      <c r="K209" s="294"/>
    </row>
    <row r="210" spans="2:11" s="1" customFormat="1" ht="15" customHeight="1">
      <c r="B210" s="273"/>
      <c r="C210" s="252"/>
      <c r="D210" s="252"/>
      <c r="E210" s="252"/>
      <c r="F210" s="272" t="s">
        <v>1124</v>
      </c>
      <c r="G210" s="252"/>
      <c r="H210" s="371" t="s">
        <v>1292</v>
      </c>
      <c r="I210" s="371"/>
      <c r="J210" s="371"/>
      <c r="K210" s="294"/>
    </row>
    <row r="211" spans="2:11" s="1" customFormat="1" ht="15" customHeight="1">
      <c r="B211" s="311"/>
      <c r="C211" s="279"/>
      <c r="D211" s="279"/>
      <c r="E211" s="279"/>
      <c r="F211" s="272" t="s">
        <v>1128</v>
      </c>
      <c r="G211" s="258"/>
      <c r="H211" s="372" t="s">
        <v>1129</v>
      </c>
      <c r="I211" s="372"/>
      <c r="J211" s="372"/>
      <c r="K211" s="312"/>
    </row>
    <row r="212" spans="2:11" s="1" customFormat="1" ht="15" customHeight="1">
      <c r="B212" s="311"/>
      <c r="C212" s="279"/>
      <c r="D212" s="279"/>
      <c r="E212" s="279"/>
      <c r="F212" s="272" t="s">
        <v>1130</v>
      </c>
      <c r="G212" s="258"/>
      <c r="H212" s="372" t="s">
        <v>169</v>
      </c>
      <c r="I212" s="372"/>
      <c r="J212" s="372"/>
      <c r="K212" s="312"/>
    </row>
    <row r="213" spans="2:11" s="1" customFormat="1" ht="15" customHeight="1">
      <c r="B213" s="311"/>
      <c r="C213" s="279"/>
      <c r="D213" s="279"/>
      <c r="E213" s="279"/>
      <c r="F213" s="313"/>
      <c r="G213" s="258"/>
      <c r="H213" s="314"/>
      <c r="I213" s="314"/>
      <c r="J213" s="314"/>
      <c r="K213" s="312"/>
    </row>
    <row r="214" spans="2:11" s="1" customFormat="1" ht="15" customHeight="1">
      <c r="B214" s="311"/>
      <c r="C214" s="252" t="s">
        <v>1255</v>
      </c>
      <c r="D214" s="279"/>
      <c r="E214" s="279"/>
      <c r="F214" s="272">
        <v>1</v>
      </c>
      <c r="G214" s="258"/>
      <c r="H214" s="372" t="s">
        <v>1293</v>
      </c>
      <c r="I214" s="372"/>
      <c r="J214" s="372"/>
      <c r="K214" s="312"/>
    </row>
    <row r="215" spans="2:11" s="1" customFormat="1" ht="15" customHeight="1">
      <c r="B215" s="311"/>
      <c r="C215" s="279"/>
      <c r="D215" s="279"/>
      <c r="E215" s="279"/>
      <c r="F215" s="272">
        <v>2</v>
      </c>
      <c r="G215" s="258"/>
      <c r="H215" s="372" t="s">
        <v>1294</v>
      </c>
      <c r="I215" s="372"/>
      <c r="J215" s="372"/>
      <c r="K215" s="312"/>
    </row>
    <row r="216" spans="2:11" s="1" customFormat="1" ht="15" customHeight="1">
      <c r="B216" s="311"/>
      <c r="C216" s="279"/>
      <c r="D216" s="279"/>
      <c r="E216" s="279"/>
      <c r="F216" s="272">
        <v>3</v>
      </c>
      <c r="G216" s="258"/>
      <c r="H216" s="372" t="s">
        <v>1295</v>
      </c>
      <c r="I216" s="372"/>
      <c r="J216" s="372"/>
      <c r="K216" s="312"/>
    </row>
    <row r="217" spans="2:11" s="1" customFormat="1" ht="15" customHeight="1">
      <c r="B217" s="311"/>
      <c r="C217" s="279"/>
      <c r="D217" s="279"/>
      <c r="E217" s="279"/>
      <c r="F217" s="272">
        <v>4</v>
      </c>
      <c r="G217" s="258"/>
      <c r="H217" s="372" t="s">
        <v>1296</v>
      </c>
      <c r="I217" s="372"/>
      <c r="J217" s="372"/>
      <c r="K217" s="312"/>
    </row>
    <row r="218" spans="2:11" s="1" customFormat="1" ht="12.75" customHeight="1">
      <c r="B218" s="315"/>
      <c r="C218" s="316"/>
      <c r="D218" s="316"/>
      <c r="E218" s="316"/>
      <c r="F218" s="316"/>
      <c r="G218" s="316"/>
      <c r="H218" s="316"/>
      <c r="I218" s="316"/>
      <c r="J218" s="316"/>
      <c r="K218" s="317"/>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SO00 - VRN</vt:lpstr>
      <vt:lpstr>SO01 - STAVEBNÍ ČÁST</vt:lpstr>
      <vt:lpstr>SO02 - HROMOSVOD</vt:lpstr>
      <vt:lpstr>Pokyny pro vyplnění</vt:lpstr>
      <vt:lpstr>'Rekapitulace stavby'!Názvy_tisku</vt:lpstr>
      <vt:lpstr>'SO00 - VRN'!Názvy_tisku</vt:lpstr>
      <vt:lpstr>'SO01 - STAVEBNÍ ČÁST'!Názvy_tisku</vt:lpstr>
      <vt:lpstr>'SO02 - HROMOSVOD'!Názvy_tisku</vt:lpstr>
      <vt:lpstr>'Pokyny pro vyplnění'!Oblast_tisku</vt:lpstr>
      <vt:lpstr>'Rekapitulace stavby'!Oblast_tisku</vt:lpstr>
      <vt:lpstr>'SO00 - VRN'!Oblast_tisku</vt:lpstr>
      <vt:lpstr>'SO01 - STAVEBNÍ ČÁST'!Oblast_tisku</vt:lpstr>
      <vt:lpstr>'SO02 - HROMOSVOD'!Oblast_tisku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PC17\GOGO</dc:creator>
  <cp:lastModifiedBy>GOGO</cp:lastModifiedBy>
  <cp:lastPrinted>2020-04-27T11:19:28Z</cp:lastPrinted>
  <dcterms:created xsi:type="dcterms:W3CDTF">2020-04-27T11:17:35Z</dcterms:created>
  <dcterms:modified xsi:type="dcterms:W3CDTF">2020-04-27T11:19:38Z</dcterms:modified>
</cp:coreProperties>
</file>